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17715" windowHeight="8115" tabRatio="900"/>
  </bookViews>
  <sheets>
    <sheet name="説明書" sheetId="25" r:id="rId1"/>
    <sheet name="賞与" sheetId="36" r:id="rId2"/>
    <sheet name="社員明細書" sheetId="43" r:id="rId3"/>
    <sheet name="時給明細書" sheetId="42" r:id="rId4"/>
    <sheet name="Start初期記入" sheetId="35" r:id="rId5"/>
    <sheet name="集計元帳" sheetId="2" r:id="rId6"/>
    <sheet name="岡本" sheetId="16" r:id="rId7"/>
    <sheet name="時給社員B" sheetId="22" r:id="rId8"/>
    <sheet name="Sheet1" sheetId="53" r:id="rId9"/>
  </sheets>
  <calcPr calcId="145621" fullPrecision="0"/>
</workbook>
</file>

<file path=xl/calcChain.xml><?xml version="1.0" encoding="utf-8"?>
<calcChain xmlns="http://schemas.openxmlformats.org/spreadsheetml/2006/main">
  <c r="F4" i="35" l="1"/>
  <c r="H4" i="35"/>
  <c r="B7" i="35"/>
  <c r="C7" i="35"/>
  <c r="B8" i="35"/>
  <c r="C8" i="35"/>
  <c r="Y8" i="35"/>
  <c r="B9" i="35"/>
  <c r="C9" i="35"/>
  <c r="B10" i="35"/>
  <c r="C10" i="35"/>
  <c r="V10" i="35"/>
  <c r="X10" i="35"/>
  <c r="B11" i="35"/>
  <c r="C11" i="35"/>
  <c r="V11" i="35"/>
  <c r="X11" i="35"/>
  <c r="B12" i="35"/>
  <c r="C12" i="35"/>
  <c r="B13" i="35"/>
  <c r="C13" i="35"/>
  <c r="B14" i="35"/>
  <c r="C14" i="35"/>
  <c r="B15" i="35"/>
  <c r="C15" i="35"/>
  <c r="B16" i="35"/>
  <c r="C16" i="35"/>
  <c r="V16" i="35"/>
  <c r="X16" i="35"/>
  <c r="B17" i="35"/>
  <c r="C17" i="35"/>
  <c r="V17" i="35"/>
  <c r="X17" i="35"/>
  <c r="B18" i="35"/>
  <c r="C18" i="35"/>
  <c r="B19" i="35"/>
  <c r="C19" i="35"/>
  <c r="B20" i="35"/>
  <c r="C20" i="35"/>
  <c r="B21" i="35"/>
  <c r="C21" i="35"/>
  <c r="B22" i="35"/>
  <c r="C22" i="35"/>
  <c r="D22" i="35"/>
  <c r="B23" i="35"/>
  <c r="C23" i="35"/>
  <c r="B24" i="35"/>
  <c r="C24" i="35"/>
  <c r="D24" i="35"/>
  <c r="B25" i="35"/>
  <c r="C25" i="35"/>
  <c r="B26" i="35"/>
  <c r="C26" i="35"/>
  <c r="D26" i="35"/>
  <c r="B27" i="35"/>
  <c r="C27" i="35"/>
  <c r="B28" i="35"/>
  <c r="C28" i="35"/>
  <c r="D28" i="35"/>
  <c r="B29" i="35"/>
  <c r="C29" i="35"/>
  <c r="B30" i="35"/>
  <c r="C30" i="35"/>
  <c r="D30" i="35"/>
  <c r="B31" i="35"/>
  <c r="C31" i="35"/>
  <c r="B32" i="35"/>
  <c r="C32" i="35"/>
  <c r="D32" i="35"/>
  <c r="B33" i="35"/>
  <c r="C33" i="35"/>
  <c r="B34" i="35"/>
  <c r="C34" i="35"/>
  <c r="D34" i="35"/>
  <c r="B35" i="35"/>
  <c r="C35" i="35"/>
  <c r="B36" i="35"/>
  <c r="C36" i="35"/>
  <c r="D36" i="35"/>
  <c r="B37" i="35"/>
  <c r="D7" i="35" s="1"/>
  <c r="C37" i="35"/>
  <c r="D37" i="35" s="1"/>
  <c r="C34" i="16" s="1"/>
  <c r="M2" i="16"/>
  <c r="A4" i="16"/>
  <c r="B4" i="16"/>
  <c r="H4" i="16"/>
  <c r="I4" i="16"/>
  <c r="J4" i="16"/>
  <c r="A5" i="16"/>
  <c r="B5" i="16"/>
  <c r="H5" i="16"/>
  <c r="I5" i="16"/>
  <c r="J5" i="16"/>
  <c r="K5" i="16"/>
  <c r="M5" i="16" s="1"/>
  <c r="L5" i="16" s="1"/>
  <c r="A6" i="16"/>
  <c r="B6" i="16"/>
  <c r="H6" i="16"/>
  <c r="I6" i="16"/>
  <c r="J6" i="16"/>
  <c r="A7" i="16"/>
  <c r="B7" i="16"/>
  <c r="H7" i="16"/>
  <c r="K7" i="16" s="1"/>
  <c r="M7" i="16" s="1"/>
  <c r="L7" i="16" s="1"/>
  <c r="I7" i="16"/>
  <c r="J7" i="16"/>
  <c r="A8" i="16"/>
  <c r="B8" i="16"/>
  <c r="H8" i="16"/>
  <c r="I8" i="16"/>
  <c r="J8" i="16"/>
  <c r="A9" i="16"/>
  <c r="B9" i="16"/>
  <c r="H9" i="16"/>
  <c r="I9" i="16"/>
  <c r="J9" i="16"/>
  <c r="K9" i="16"/>
  <c r="M9" i="16" s="1"/>
  <c r="L9" i="16" s="1"/>
  <c r="A10" i="16"/>
  <c r="B10" i="16"/>
  <c r="H10" i="16"/>
  <c r="I10" i="16"/>
  <c r="J10" i="16"/>
  <c r="A11" i="16"/>
  <c r="B11" i="16"/>
  <c r="H11" i="16"/>
  <c r="I11" i="16"/>
  <c r="J11" i="16"/>
  <c r="K11" i="16"/>
  <c r="M11" i="16"/>
  <c r="L11" i="16" s="1"/>
  <c r="A12" i="16"/>
  <c r="B12" i="16"/>
  <c r="H12" i="16"/>
  <c r="I12" i="16"/>
  <c r="J12" i="16"/>
  <c r="A13" i="16"/>
  <c r="B13" i="16"/>
  <c r="H13" i="16"/>
  <c r="I13" i="16"/>
  <c r="J13" i="16"/>
  <c r="K13" i="16"/>
  <c r="M13" i="16"/>
  <c r="L13" i="16" s="1"/>
  <c r="A14" i="16"/>
  <c r="B14" i="16"/>
  <c r="H14" i="16"/>
  <c r="I14" i="16"/>
  <c r="J14" i="16"/>
  <c r="A15" i="16"/>
  <c r="B15" i="16"/>
  <c r="H15" i="16"/>
  <c r="I15" i="16"/>
  <c r="J15" i="16"/>
  <c r="K15" i="16"/>
  <c r="M15" i="16"/>
  <c r="L15" i="16" s="1"/>
  <c r="A16" i="16"/>
  <c r="B16" i="16"/>
  <c r="H16" i="16"/>
  <c r="I16" i="16"/>
  <c r="J16" i="16"/>
  <c r="A17" i="16"/>
  <c r="B17" i="16"/>
  <c r="H17" i="16"/>
  <c r="I17" i="16"/>
  <c r="J17" i="16"/>
  <c r="K17" i="16"/>
  <c r="M17" i="16"/>
  <c r="L17" i="16" s="1"/>
  <c r="A18" i="16"/>
  <c r="B18" i="16"/>
  <c r="H18" i="16"/>
  <c r="I18" i="16"/>
  <c r="J18" i="16"/>
  <c r="A19" i="16"/>
  <c r="B19" i="16"/>
  <c r="C19" i="16"/>
  <c r="H19" i="16"/>
  <c r="I19" i="16"/>
  <c r="J19" i="16"/>
  <c r="K19" i="16"/>
  <c r="M19" i="16"/>
  <c r="L19" i="16" s="1"/>
  <c r="A20" i="16"/>
  <c r="B20" i="16"/>
  <c r="H20" i="16"/>
  <c r="I20" i="16"/>
  <c r="J20" i="16"/>
  <c r="A21" i="16"/>
  <c r="B21" i="16"/>
  <c r="C21" i="16"/>
  <c r="H21" i="16"/>
  <c r="I21" i="16"/>
  <c r="J21" i="16"/>
  <c r="K21" i="16"/>
  <c r="M21" i="16"/>
  <c r="L21" i="16" s="1"/>
  <c r="A22" i="16"/>
  <c r="B22" i="16"/>
  <c r="H22" i="16"/>
  <c r="I22" i="16"/>
  <c r="J22" i="16"/>
  <c r="A23" i="16"/>
  <c r="B23" i="16"/>
  <c r="C23" i="16"/>
  <c r="H23" i="16"/>
  <c r="I23" i="16"/>
  <c r="J23" i="16"/>
  <c r="K23" i="16"/>
  <c r="M23" i="16"/>
  <c r="L23" i="16" s="1"/>
  <c r="A24" i="16"/>
  <c r="B24" i="16"/>
  <c r="H24" i="16"/>
  <c r="I24" i="16"/>
  <c r="J24" i="16"/>
  <c r="A25" i="16"/>
  <c r="B25" i="16"/>
  <c r="C25" i="16"/>
  <c r="H25" i="16"/>
  <c r="I25" i="16"/>
  <c r="J25" i="16"/>
  <c r="K25" i="16"/>
  <c r="M25" i="16"/>
  <c r="L25" i="16" s="1"/>
  <c r="A26" i="16"/>
  <c r="B26" i="16"/>
  <c r="H26" i="16"/>
  <c r="I26" i="16"/>
  <c r="J26" i="16"/>
  <c r="A27" i="16"/>
  <c r="B27" i="16"/>
  <c r="C27" i="16"/>
  <c r="H27" i="16"/>
  <c r="I27" i="16"/>
  <c r="J27" i="16"/>
  <c r="K27" i="16"/>
  <c r="M27" i="16"/>
  <c r="L27" i="16" s="1"/>
  <c r="A28" i="16"/>
  <c r="B28" i="16"/>
  <c r="H28" i="16"/>
  <c r="I28" i="16"/>
  <c r="J28" i="16"/>
  <c r="A29" i="16"/>
  <c r="B29" i="16"/>
  <c r="C29" i="16"/>
  <c r="H29" i="16"/>
  <c r="I29" i="16"/>
  <c r="J29" i="16"/>
  <c r="K29" i="16"/>
  <c r="M29" i="16"/>
  <c r="L29" i="16" s="1"/>
  <c r="A30" i="16"/>
  <c r="B30" i="16"/>
  <c r="H30" i="16"/>
  <c r="I30" i="16"/>
  <c r="J30" i="16"/>
  <c r="A31" i="16"/>
  <c r="B31" i="16"/>
  <c r="C31" i="16"/>
  <c r="H31" i="16"/>
  <c r="I31" i="16"/>
  <c r="J31" i="16"/>
  <c r="K31" i="16"/>
  <c r="M31" i="16"/>
  <c r="L31" i="16" s="1"/>
  <c r="A32" i="16"/>
  <c r="B32" i="16"/>
  <c r="H32" i="16"/>
  <c r="I32" i="16"/>
  <c r="J32" i="16"/>
  <c r="A33" i="16"/>
  <c r="B33" i="16"/>
  <c r="C33" i="16"/>
  <c r="H33" i="16"/>
  <c r="I33" i="16"/>
  <c r="J33" i="16"/>
  <c r="K33" i="16"/>
  <c r="M33" i="16" s="1"/>
  <c r="L33" i="16" s="1"/>
  <c r="A34" i="16"/>
  <c r="B34" i="16"/>
  <c r="H34" i="16"/>
  <c r="I34" i="16"/>
  <c r="J34" i="16"/>
  <c r="E35" i="16"/>
  <c r="D5" i="2" s="1"/>
  <c r="C4" i="42" s="1"/>
  <c r="L2" i="22"/>
  <c r="A4" i="22"/>
  <c r="B4" i="22"/>
  <c r="H4" i="22"/>
  <c r="I4" i="22"/>
  <c r="J4" i="22"/>
  <c r="A5" i="22"/>
  <c r="B5" i="22"/>
  <c r="H5" i="22"/>
  <c r="I5" i="22"/>
  <c r="J5" i="22"/>
  <c r="A6" i="22"/>
  <c r="B6" i="22"/>
  <c r="H6" i="22"/>
  <c r="I6" i="22"/>
  <c r="J6" i="22"/>
  <c r="K6" i="22"/>
  <c r="L6" i="22" s="1"/>
  <c r="M6" i="22"/>
  <c r="A7" i="22"/>
  <c r="B7" i="22"/>
  <c r="H7" i="22"/>
  <c r="I7" i="22"/>
  <c r="J7" i="22"/>
  <c r="A8" i="22"/>
  <c r="B8" i="22"/>
  <c r="H8" i="22"/>
  <c r="I8" i="22"/>
  <c r="J8" i="22"/>
  <c r="K8" i="22"/>
  <c r="L8" i="22" s="1"/>
  <c r="M8" i="22"/>
  <c r="A9" i="22"/>
  <c r="B9" i="22"/>
  <c r="H9" i="22"/>
  <c r="I9" i="22"/>
  <c r="J9" i="22"/>
  <c r="A10" i="22"/>
  <c r="B10" i="22"/>
  <c r="H10" i="22"/>
  <c r="I10" i="22"/>
  <c r="J10" i="22"/>
  <c r="K10" i="22"/>
  <c r="L10" i="22" s="1"/>
  <c r="M10" i="22"/>
  <c r="A11" i="22"/>
  <c r="B11" i="22"/>
  <c r="H11" i="22"/>
  <c r="I11" i="22"/>
  <c r="J11" i="22"/>
  <c r="A12" i="22"/>
  <c r="B12" i="22"/>
  <c r="H12" i="22"/>
  <c r="I12" i="22"/>
  <c r="J12" i="22"/>
  <c r="K12" i="22"/>
  <c r="L12" i="22" s="1"/>
  <c r="M12" i="22"/>
  <c r="A13" i="22"/>
  <c r="B13" i="22"/>
  <c r="H13" i="22"/>
  <c r="I13" i="22"/>
  <c r="J13" i="22"/>
  <c r="A14" i="22"/>
  <c r="B14" i="22"/>
  <c r="H14" i="22"/>
  <c r="I14" i="22"/>
  <c r="J14" i="22"/>
  <c r="K14" i="22"/>
  <c r="L14" i="22" s="1"/>
  <c r="M14" i="22"/>
  <c r="A15" i="22"/>
  <c r="B15" i="22"/>
  <c r="H15" i="22"/>
  <c r="I15" i="22"/>
  <c r="J15" i="22"/>
  <c r="A16" i="22"/>
  <c r="B16" i="22"/>
  <c r="H16" i="22"/>
  <c r="I16" i="22"/>
  <c r="J16" i="22"/>
  <c r="K16" i="22"/>
  <c r="L16" i="22" s="1"/>
  <c r="M16" i="22"/>
  <c r="A17" i="22"/>
  <c r="B17" i="22"/>
  <c r="H17" i="22"/>
  <c r="I17" i="22"/>
  <c r="J17" i="22"/>
  <c r="A18" i="22"/>
  <c r="B18" i="22"/>
  <c r="H18" i="22"/>
  <c r="I18" i="22"/>
  <c r="J18" i="22"/>
  <c r="K18" i="22"/>
  <c r="L18" i="22" s="1"/>
  <c r="M18" i="22"/>
  <c r="A19" i="22"/>
  <c r="B19" i="22"/>
  <c r="C19" i="22"/>
  <c r="H19" i="22"/>
  <c r="I19" i="22"/>
  <c r="J19" i="22"/>
  <c r="A20" i="22"/>
  <c r="B20" i="22"/>
  <c r="H20" i="22"/>
  <c r="I20" i="22"/>
  <c r="J20" i="22"/>
  <c r="K20" i="22"/>
  <c r="L20" i="22" s="1"/>
  <c r="M20" i="22" s="1"/>
  <c r="A21" i="22"/>
  <c r="B21" i="22"/>
  <c r="C21" i="22"/>
  <c r="H21" i="22"/>
  <c r="I21" i="22"/>
  <c r="J21" i="22"/>
  <c r="A22" i="22"/>
  <c r="B22" i="22"/>
  <c r="H22" i="22"/>
  <c r="I22" i="22"/>
  <c r="J22" i="22"/>
  <c r="K22" i="22"/>
  <c r="L22" i="22" s="1"/>
  <c r="M22" i="22"/>
  <c r="A23" i="22"/>
  <c r="B23" i="22"/>
  <c r="C23" i="22"/>
  <c r="H23" i="22"/>
  <c r="I23" i="22"/>
  <c r="J23" i="22"/>
  <c r="A24" i="22"/>
  <c r="B24" i="22"/>
  <c r="H24" i="22"/>
  <c r="I24" i="22"/>
  <c r="J24" i="22"/>
  <c r="K24" i="22"/>
  <c r="L24" i="22" s="1"/>
  <c r="M24" i="22" s="1"/>
  <c r="A25" i="22"/>
  <c r="B25" i="22"/>
  <c r="C25" i="22"/>
  <c r="H25" i="22"/>
  <c r="I25" i="22"/>
  <c r="J25" i="22"/>
  <c r="A26" i="22"/>
  <c r="B26" i="22"/>
  <c r="H26" i="22"/>
  <c r="I26" i="22"/>
  <c r="J26" i="22"/>
  <c r="K26" i="22"/>
  <c r="L26" i="22" s="1"/>
  <c r="M26" i="22"/>
  <c r="A27" i="22"/>
  <c r="B27" i="22"/>
  <c r="C27" i="22"/>
  <c r="H27" i="22"/>
  <c r="I27" i="22"/>
  <c r="J27" i="22"/>
  <c r="A28" i="22"/>
  <c r="B28" i="22"/>
  <c r="H28" i="22"/>
  <c r="I28" i="22"/>
  <c r="J28" i="22"/>
  <c r="K28" i="22"/>
  <c r="L28" i="22" s="1"/>
  <c r="M28" i="22" s="1"/>
  <c r="A29" i="22"/>
  <c r="B29" i="22"/>
  <c r="C29" i="22"/>
  <c r="H29" i="22"/>
  <c r="I29" i="22"/>
  <c r="J29" i="22"/>
  <c r="A30" i="22"/>
  <c r="B30" i="22"/>
  <c r="H30" i="22"/>
  <c r="I30" i="22"/>
  <c r="J30" i="22"/>
  <c r="K30" i="22"/>
  <c r="L30" i="22" s="1"/>
  <c r="M30" i="22"/>
  <c r="A31" i="22"/>
  <c r="B31" i="22"/>
  <c r="C31" i="22"/>
  <c r="H31" i="22"/>
  <c r="I31" i="22"/>
  <c r="J31" i="22"/>
  <c r="A32" i="22"/>
  <c r="B32" i="22"/>
  <c r="H32" i="22"/>
  <c r="I32" i="22"/>
  <c r="J32" i="22"/>
  <c r="K32" i="22"/>
  <c r="L32" i="22" s="1"/>
  <c r="M32" i="22" s="1"/>
  <c r="A33" i="22"/>
  <c r="B33" i="22"/>
  <c r="C33" i="22"/>
  <c r="H33" i="22"/>
  <c r="I33" i="22"/>
  <c r="J33" i="22"/>
  <c r="A34" i="22"/>
  <c r="B34" i="22"/>
  <c r="C34" i="22"/>
  <c r="H34" i="22"/>
  <c r="I34" i="22"/>
  <c r="J34" i="22"/>
  <c r="K34" i="22"/>
  <c r="L34" i="22" s="1"/>
  <c r="M34" i="22"/>
  <c r="E35" i="22"/>
  <c r="C2" i="42"/>
  <c r="G2" i="42"/>
  <c r="B3" i="42"/>
  <c r="F3" i="42"/>
  <c r="B6" i="42"/>
  <c r="F6" i="42"/>
  <c r="B7" i="42"/>
  <c r="C7" i="42"/>
  <c r="F7" i="42"/>
  <c r="G7" i="42"/>
  <c r="B8" i="42"/>
  <c r="C8" i="42"/>
  <c r="F8" i="42"/>
  <c r="G8" i="42"/>
  <c r="B9" i="42"/>
  <c r="C9" i="42"/>
  <c r="F9" i="42"/>
  <c r="G9" i="42"/>
  <c r="B10" i="42"/>
  <c r="C10" i="42"/>
  <c r="F10" i="42"/>
  <c r="G10" i="42"/>
  <c r="B11" i="42"/>
  <c r="F11" i="42"/>
  <c r="B12" i="42"/>
  <c r="C12" i="42"/>
  <c r="F12" i="42"/>
  <c r="G12" i="42"/>
  <c r="B13" i="42"/>
  <c r="F13" i="42"/>
  <c r="C14" i="42"/>
  <c r="G14" i="42"/>
  <c r="C15" i="42"/>
  <c r="G15" i="42"/>
  <c r="C18" i="42"/>
  <c r="G18" i="42"/>
  <c r="B19" i="42"/>
  <c r="C19" i="42"/>
  <c r="F19" i="42"/>
  <c r="G19" i="42"/>
  <c r="B20" i="42"/>
  <c r="C20" i="42"/>
  <c r="F20" i="42"/>
  <c r="G20" i="42"/>
  <c r="B21" i="42"/>
  <c r="C21" i="42"/>
  <c r="F21" i="42"/>
  <c r="G21" i="42"/>
  <c r="B22" i="42"/>
  <c r="C22" i="42"/>
  <c r="F22" i="42"/>
  <c r="G22" i="42"/>
  <c r="B23" i="42"/>
  <c r="F23" i="42"/>
  <c r="C25" i="42"/>
  <c r="G25" i="42"/>
  <c r="C2" i="43"/>
  <c r="G2" i="43"/>
  <c r="B3" i="43"/>
  <c r="F3" i="43"/>
  <c r="B4" i="43"/>
  <c r="F4" i="43"/>
  <c r="B5" i="43"/>
  <c r="C5" i="43"/>
  <c r="F5" i="43"/>
  <c r="G5" i="43"/>
  <c r="B6" i="43"/>
  <c r="C6" i="43"/>
  <c r="F6" i="43"/>
  <c r="G6" i="43"/>
  <c r="B7" i="43"/>
  <c r="C7" i="43"/>
  <c r="F7" i="43"/>
  <c r="G7" i="43"/>
  <c r="B8" i="43"/>
  <c r="C8" i="43"/>
  <c r="F8" i="43"/>
  <c r="G8" i="43"/>
  <c r="B9" i="43"/>
  <c r="C9" i="43"/>
  <c r="F9" i="43"/>
  <c r="G9" i="43"/>
  <c r="B10" i="43"/>
  <c r="F10" i="43"/>
  <c r="B11" i="43"/>
  <c r="C11" i="43"/>
  <c r="F11" i="43"/>
  <c r="G11" i="43"/>
  <c r="B12" i="43"/>
  <c r="F12" i="43"/>
  <c r="C13" i="43"/>
  <c r="G13" i="43"/>
  <c r="C14" i="43"/>
  <c r="G14" i="43"/>
  <c r="C17" i="43"/>
  <c r="G17" i="43"/>
  <c r="B18" i="43"/>
  <c r="C18" i="43"/>
  <c r="F18" i="43"/>
  <c r="G18" i="43"/>
  <c r="B19" i="43"/>
  <c r="C19" i="43"/>
  <c r="F19" i="43"/>
  <c r="G19" i="43"/>
  <c r="B20" i="43"/>
  <c r="C20" i="43"/>
  <c r="F20" i="43"/>
  <c r="G20" i="43"/>
  <c r="B21" i="43"/>
  <c r="C21" i="43"/>
  <c r="F21" i="43"/>
  <c r="G21" i="43"/>
  <c r="F22" i="43"/>
  <c r="C24" i="43"/>
  <c r="G24" i="43" s="1"/>
  <c r="B2" i="2"/>
  <c r="C2" i="2"/>
  <c r="I2" i="2"/>
  <c r="D4" i="2"/>
  <c r="B1" i="16" s="1"/>
  <c r="E4" i="2"/>
  <c r="B1" i="22" s="1"/>
  <c r="E5" i="2"/>
  <c r="G4" i="42" s="1"/>
  <c r="C8" i="2"/>
  <c r="C9" i="2"/>
  <c r="C10" i="2"/>
  <c r="C11" i="2"/>
  <c r="C13" i="2"/>
  <c r="B15" i="2"/>
  <c r="B14" i="42" s="1"/>
  <c r="F14" i="42" s="1"/>
  <c r="C15" i="2"/>
  <c r="B16" i="2"/>
  <c r="B15" i="42" s="1"/>
  <c r="F15" i="42" s="1"/>
  <c r="C16" i="2"/>
  <c r="B17" i="2"/>
  <c r="B16" i="42" s="1"/>
  <c r="F16" i="42" s="1"/>
  <c r="E17" i="2"/>
  <c r="G16" i="42" s="1"/>
  <c r="B18" i="2"/>
  <c r="B17" i="42" s="1"/>
  <c r="F17" i="42" s="1"/>
  <c r="E18" i="2"/>
  <c r="G17" i="42" s="1"/>
  <c r="B19" i="2"/>
  <c r="B18" i="42" s="1"/>
  <c r="F18" i="42" s="1"/>
  <c r="C19" i="2"/>
  <c r="C20" i="2"/>
  <c r="C21" i="2"/>
  <c r="C22" i="2"/>
  <c r="C23" i="2"/>
  <c r="D27" i="2"/>
  <c r="E27" i="2"/>
  <c r="B43" i="2"/>
  <c r="C43" i="2"/>
  <c r="D45" i="2"/>
  <c r="E45" i="2"/>
  <c r="D46" i="2"/>
  <c r="C4" i="43" s="1"/>
  <c r="E46" i="2"/>
  <c r="G4" i="43" s="1"/>
  <c r="C47" i="2"/>
  <c r="C48" i="2"/>
  <c r="C49" i="2"/>
  <c r="C50" i="2"/>
  <c r="C51" i="2"/>
  <c r="D52" i="2"/>
  <c r="C10" i="43" s="1"/>
  <c r="E52" i="2"/>
  <c r="G10" i="43" s="1"/>
  <c r="C53" i="2"/>
  <c r="D54" i="2"/>
  <c r="C12" i="43" s="1"/>
  <c r="E54" i="2"/>
  <c r="G12" i="43" s="1"/>
  <c r="B55" i="2"/>
  <c r="B13" i="43" s="1"/>
  <c r="F13" i="43" s="1"/>
  <c r="C55" i="2"/>
  <c r="B56" i="2"/>
  <c r="B14" i="43" s="1"/>
  <c r="F14" i="43" s="1"/>
  <c r="C56" i="2"/>
  <c r="B57" i="2"/>
  <c r="B15" i="43" s="1"/>
  <c r="F15" i="43" s="1"/>
  <c r="D57" i="2"/>
  <c r="C15" i="43" s="1"/>
  <c r="E57" i="2"/>
  <c r="G15" i="43" s="1"/>
  <c r="B58" i="2"/>
  <c r="B16" i="43" s="1"/>
  <c r="F16" i="43" s="1"/>
  <c r="B59" i="2"/>
  <c r="B17" i="43" s="1"/>
  <c r="F17" i="43" s="1"/>
  <c r="C59" i="2"/>
  <c r="C60" i="2"/>
  <c r="C61" i="2"/>
  <c r="C62" i="2"/>
  <c r="C63" i="2"/>
  <c r="D66" i="2"/>
  <c r="E66" i="2"/>
  <c r="F66" i="2"/>
  <c r="G66" i="2"/>
  <c r="H66" i="2"/>
  <c r="I66" i="2"/>
  <c r="J66" i="2"/>
  <c r="K66" i="2"/>
  <c r="L66" i="2"/>
  <c r="M66" i="2"/>
  <c r="N66" i="2"/>
  <c r="O66" i="2"/>
  <c r="P66" i="2"/>
  <c r="Q66" i="2"/>
  <c r="R66" i="2"/>
  <c r="D67" i="2"/>
  <c r="E67" i="2"/>
  <c r="F67" i="2"/>
  <c r="G67" i="2"/>
  <c r="H67" i="2"/>
  <c r="I67" i="2"/>
  <c r="J67" i="2"/>
  <c r="K67" i="2"/>
  <c r="L67" i="2"/>
  <c r="M67" i="2"/>
  <c r="N67" i="2"/>
  <c r="O67" i="2"/>
  <c r="P67" i="2"/>
  <c r="Q67" i="2"/>
  <c r="R67" i="2"/>
  <c r="G75" i="2"/>
  <c r="H75" i="2"/>
  <c r="G76" i="2"/>
  <c r="H76" i="2"/>
  <c r="G77" i="2"/>
  <c r="G78" i="2"/>
  <c r="G79" i="2"/>
  <c r="H79" i="2"/>
  <c r="G80" i="2"/>
  <c r="H80" i="2"/>
  <c r="G81" i="2"/>
  <c r="H81" i="2"/>
  <c r="G82" i="2"/>
  <c r="H82" i="2"/>
  <c r="G83" i="2"/>
  <c r="H83" i="2"/>
  <c r="C86" i="2"/>
  <c r="C87" i="2"/>
  <c r="C88" i="2"/>
  <c r="C89" i="2"/>
  <c r="C90" i="2"/>
  <c r="H94" i="2"/>
  <c r="H73" i="2" s="1"/>
  <c r="J94" i="2"/>
  <c r="E97" i="2"/>
  <c r="F97" i="2"/>
  <c r="H97" i="2"/>
  <c r="I97" i="2"/>
  <c r="E98" i="2"/>
  <c r="F98" i="2"/>
  <c r="H98" i="2"/>
  <c r="I98" i="2"/>
  <c r="C5" i="36"/>
  <c r="D1" i="36" s="1"/>
  <c r="K5" i="36"/>
  <c r="K1" i="36" s="1"/>
  <c r="Q5" i="36"/>
  <c r="R5" i="36" s="1"/>
  <c r="B7" i="36"/>
  <c r="E7" i="36"/>
  <c r="K7" i="36"/>
  <c r="P3" i="36" s="1"/>
  <c r="B8" i="36"/>
  <c r="E8" i="36"/>
  <c r="K8" i="36"/>
  <c r="P4" i="36" s="1"/>
  <c r="C9" i="36"/>
  <c r="D9" i="36"/>
  <c r="E9" i="36"/>
  <c r="F9" i="36"/>
  <c r="G9" i="36"/>
  <c r="H9" i="36"/>
  <c r="I9" i="36"/>
  <c r="J9" i="36"/>
  <c r="K9" i="36"/>
  <c r="C11" i="36"/>
  <c r="C12" i="36"/>
  <c r="D12" i="36"/>
  <c r="E12" i="36"/>
  <c r="F12" i="36"/>
  <c r="G12" i="36"/>
  <c r="H12" i="36"/>
  <c r="I12" i="36"/>
  <c r="J12" i="36"/>
  <c r="B13" i="36"/>
  <c r="E13" i="36"/>
  <c r="K13" i="36"/>
  <c r="P6" i="36" s="1"/>
  <c r="B14" i="36"/>
  <c r="B38" i="36" s="1"/>
  <c r="E14" i="36"/>
  <c r="K14" i="36"/>
  <c r="P7" i="36" s="1"/>
  <c r="C15" i="36"/>
  <c r="D15" i="36"/>
  <c r="E15" i="36"/>
  <c r="F15" i="36"/>
  <c r="G15" i="36"/>
  <c r="H15" i="36"/>
  <c r="I15" i="36"/>
  <c r="J15" i="36"/>
  <c r="K15" i="36"/>
  <c r="C19" i="36"/>
  <c r="C25" i="36" s="1"/>
  <c r="C31" i="36" s="1"/>
  <c r="C37" i="36" s="1"/>
  <c r="K19" i="36"/>
  <c r="B20" i="36"/>
  <c r="C20" i="36"/>
  <c r="D20" i="36"/>
  <c r="D26" i="36" s="1"/>
  <c r="D32" i="36" s="1"/>
  <c r="D38" i="36" s="1"/>
  <c r="E20" i="36"/>
  <c r="F20" i="36"/>
  <c r="F26" i="36" s="1"/>
  <c r="F32" i="36" s="1"/>
  <c r="F38" i="36" s="1"/>
  <c r="G20" i="36"/>
  <c r="H20" i="36"/>
  <c r="H26" i="36" s="1"/>
  <c r="H32" i="36" s="1"/>
  <c r="H38" i="36" s="1"/>
  <c r="I20" i="36"/>
  <c r="J20" i="36"/>
  <c r="J26" i="36" s="1"/>
  <c r="J32" i="36" s="1"/>
  <c r="J38" i="36" s="1"/>
  <c r="K20" i="36"/>
  <c r="C21" i="36"/>
  <c r="D21" i="36"/>
  <c r="E21" i="36"/>
  <c r="F21" i="36"/>
  <c r="G21" i="36"/>
  <c r="H21" i="36"/>
  <c r="I21" i="36"/>
  <c r="J21" i="36"/>
  <c r="K21" i="36"/>
  <c r="K25" i="36"/>
  <c r="K31" i="36" s="1"/>
  <c r="K37" i="36" s="1"/>
  <c r="B26" i="36"/>
  <c r="C26" i="36"/>
  <c r="C32" i="36" s="1"/>
  <c r="C38" i="36" s="1"/>
  <c r="E26" i="36"/>
  <c r="E32" i="36" s="1"/>
  <c r="E38" i="36" s="1"/>
  <c r="G26" i="36"/>
  <c r="G32" i="36" s="1"/>
  <c r="G38" i="36" s="1"/>
  <c r="I26" i="36"/>
  <c r="I32" i="36" s="1"/>
  <c r="I38" i="36" s="1"/>
  <c r="K26" i="36"/>
  <c r="K32" i="36" s="1"/>
  <c r="K38" i="36" s="1"/>
  <c r="C27" i="36"/>
  <c r="D27" i="36"/>
  <c r="E27" i="36"/>
  <c r="F27" i="36"/>
  <c r="G27" i="36"/>
  <c r="H27" i="36"/>
  <c r="I27" i="36"/>
  <c r="J27" i="36"/>
  <c r="K27" i="36"/>
  <c r="B32" i="36"/>
  <c r="C33" i="36"/>
  <c r="D33" i="36"/>
  <c r="E33" i="36"/>
  <c r="F33" i="36"/>
  <c r="G33" i="36"/>
  <c r="H33" i="36"/>
  <c r="I33" i="36"/>
  <c r="J33" i="36"/>
  <c r="K33" i="36"/>
  <c r="C39" i="36"/>
  <c r="D39" i="36"/>
  <c r="E39" i="36"/>
  <c r="F39" i="36"/>
  <c r="G39" i="36"/>
  <c r="H39" i="36"/>
  <c r="I39" i="36"/>
  <c r="J39" i="36"/>
  <c r="AL5" i="25"/>
  <c r="AM5" i="25" s="1"/>
  <c r="AL6" i="25"/>
  <c r="AM6" i="25" s="1"/>
  <c r="AL7" i="25"/>
  <c r="AM7" i="25" s="1"/>
  <c r="AL8" i="25"/>
  <c r="AM8" i="25" s="1"/>
  <c r="AL9" i="25"/>
  <c r="AM9" i="25" s="1"/>
  <c r="AL10" i="25"/>
  <c r="AM10" i="25" s="1"/>
  <c r="AL11" i="25"/>
  <c r="AM11" i="25" s="1"/>
  <c r="AL12" i="25"/>
  <c r="AM12" i="25" s="1"/>
  <c r="AL13" i="25"/>
  <c r="AM13" i="25" s="1"/>
  <c r="AL14" i="25"/>
  <c r="AM14" i="25" s="1"/>
  <c r="AL15" i="25"/>
  <c r="AM15" i="25" s="1"/>
  <c r="AL16" i="25"/>
  <c r="AM16" i="25" s="1"/>
  <c r="AL17" i="25"/>
  <c r="AM17" i="25" s="1"/>
  <c r="AL18" i="25"/>
  <c r="AM18" i="25" s="1"/>
  <c r="AL19" i="25"/>
  <c r="AM19" i="25" s="1"/>
  <c r="AL20" i="25"/>
  <c r="AM20" i="25" s="1"/>
  <c r="Z21" i="25"/>
  <c r="AL21" i="25"/>
  <c r="AM21" i="25" s="1"/>
  <c r="AL22" i="25"/>
  <c r="AM22" i="25" s="1"/>
  <c r="AL23" i="25"/>
  <c r="AM23" i="25" s="1"/>
  <c r="AL24" i="25"/>
  <c r="AM24" i="25" s="1"/>
  <c r="AL25" i="25"/>
  <c r="AM25" i="25" s="1"/>
  <c r="AL26" i="25"/>
  <c r="AM26" i="25" s="1"/>
  <c r="AL27" i="25"/>
  <c r="AM27" i="25" s="1"/>
  <c r="AL28" i="25"/>
  <c r="AM28" i="25" s="1"/>
  <c r="AL29" i="25"/>
  <c r="AM29" i="25" s="1"/>
  <c r="AL30" i="25"/>
  <c r="AM30" i="25" s="1"/>
  <c r="AL31" i="25"/>
  <c r="AM31" i="25" s="1"/>
  <c r="AL32" i="25"/>
  <c r="AM32" i="25" s="1"/>
  <c r="AL33" i="25"/>
  <c r="AM33" i="25" s="1"/>
  <c r="AL34" i="25"/>
  <c r="AM34" i="25" s="1"/>
  <c r="AL35" i="25"/>
  <c r="AM35" i="25" s="1"/>
  <c r="AL36" i="25"/>
  <c r="AM36" i="25" s="1"/>
  <c r="AL37" i="25"/>
  <c r="AM37" i="25" s="1"/>
  <c r="AL38" i="25"/>
  <c r="AM38" i="25" s="1"/>
  <c r="AL39" i="25"/>
  <c r="AM39" i="25" s="1"/>
  <c r="AL40" i="25"/>
  <c r="AM40" i="25" s="1"/>
  <c r="AL41" i="25"/>
  <c r="AM41" i="25" s="1"/>
  <c r="AL42" i="25"/>
  <c r="AM42" i="25" s="1"/>
  <c r="AL43" i="25"/>
  <c r="AM43" i="25" s="1"/>
  <c r="AL44" i="25"/>
  <c r="AM44" i="25" s="1"/>
  <c r="AL45" i="25"/>
  <c r="AM45" i="25" s="1"/>
  <c r="AL46" i="25"/>
  <c r="AM46" i="25" s="1"/>
  <c r="AL47" i="25"/>
  <c r="AM47" i="25" s="1"/>
  <c r="AL48" i="25"/>
  <c r="AM48" i="25" s="1"/>
  <c r="AL49" i="25"/>
  <c r="AM49" i="25" s="1"/>
  <c r="AL50" i="25"/>
  <c r="AM50" i="25" s="1"/>
  <c r="AL51" i="25"/>
  <c r="AM51" i="25" s="1"/>
  <c r="AL52" i="25"/>
  <c r="AM52" i="25" s="1"/>
  <c r="AL53" i="25"/>
  <c r="AM53" i="25" s="1"/>
  <c r="AL54" i="25"/>
  <c r="AM54" i="25" s="1"/>
  <c r="AL55" i="25"/>
  <c r="AM55" i="25" s="1"/>
  <c r="AL56" i="25"/>
  <c r="AM56" i="25" s="1"/>
  <c r="AL57" i="25"/>
  <c r="AM57" i="25" s="1"/>
  <c r="AL58" i="25"/>
  <c r="AM58" i="25" s="1"/>
  <c r="AL59" i="25"/>
  <c r="AM59" i="25" s="1"/>
  <c r="AL60" i="25"/>
  <c r="AM60" i="25" s="1"/>
  <c r="AL61" i="25"/>
  <c r="AM61" i="25" s="1"/>
  <c r="AL62" i="25"/>
  <c r="AM62" i="25" s="1"/>
  <c r="AL63" i="25"/>
  <c r="AM63" i="25" s="1"/>
  <c r="AL64" i="25"/>
  <c r="AM64" i="25" s="1"/>
  <c r="AL65" i="25"/>
  <c r="AM65" i="25" s="1"/>
  <c r="AL66" i="25"/>
  <c r="AM66" i="25" s="1"/>
  <c r="AL67" i="25"/>
  <c r="AM67" i="25" s="1"/>
  <c r="AL68" i="25"/>
  <c r="AM68" i="25" s="1"/>
  <c r="AL69" i="25"/>
  <c r="AM69" i="25" s="1"/>
  <c r="AL70" i="25"/>
  <c r="AM70" i="25" s="1"/>
  <c r="AL71" i="25"/>
  <c r="AM71" i="25" s="1"/>
  <c r="AL72" i="25"/>
  <c r="AM72" i="25" s="1"/>
  <c r="AL73" i="25"/>
  <c r="AM73" i="25" s="1"/>
  <c r="AL74" i="25"/>
  <c r="AM74" i="25" s="1"/>
  <c r="AL75" i="25"/>
  <c r="AM75" i="25" s="1"/>
  <c r="AL76" i="25"/>
  <c r="AM76" i="25" s="1"/>
  <c r="AL77" i="25"/>
  <c r="AM77" i="25" s="1"/>
  <c r="AL78" i="25"/>
  <c r="AM78" i="25" s="1"/>
  <c r="AL79" i="25"/>
  <c r="AM79" i="25" s="1"/>
  <c r="AL80" i="25"/>
  <c r="AM80" i="25" s="1"/>
  <c r="AL81" i="25"/>
  <c r="AM81" i="25" s="1"/>
  <c r="AL82" i="25"/>
  <c r="AM82" i="25" s="1"/>
  <c r="AL83" i="25"/>
  <c r="AM83" i="25" s="1"/>
  <c r="AL84" i="25"/>
  <c r="AM84" i="25" s="1"/>
  <c r="AL85" i="25"/>
  <c r="AM85" i="25" s="1"/>
  <c r="AL86" i="25"/>
  <c r="AM86" i="25" s="1"/>
  <c r="AL87" i="25"/>
  <c r="AM87" i="25" s="1"/>
  <c r="AL88" i="25"/>
  <c r="AM88" i="25" s="1"/>
  <c r="AL89" i="25"/>
  <c r="AM89" i="25" s="1"/>
  <c r="AL90" i="25"/>
  <c r="AM90" i="25" s="1"/>
  <c r="AL91" i="25"/>
  <c r="AM91" i="25" s="1"/>
  <c r="AL92" i="25"/>
  <c r="AM92" i="25" s="1"/>
  <c r="AL93" i="25"/>
  <c r="AM93" i="25" s="1"/>
  <c r="AL94" i="25"/>
  <c r="AM94" i="25" s="1"/>
  <c r="AL95" i="25"/>
  <c r="AM95" i="25" s="1"/>
  <c r="AL96" i="25"/>
  <c r="AM96" i="25" s="1"/>
  <c r="AL97" i="25"/>
  <c r="AM97" i="25" s="1"/>
  <c r="AL98" i="25"/>
  <c r="AM98" i="25" s="1"/>
  <c r="AL99" i="25"/>
  <c r="AM99" i="25" s="1"/>
  <c r="AL100" i="25"/>
  <c r="AM100" i="25" s="1"/>
  <c r="AL101" i="25"/>
  <c r="AM101" i="25" s="1"/>
  <c r="AL102" i="25"/>
  <c r="AM102" i="25" s="1"/>
  <c r="AL103" i="25"/>
  <c r="AM103" i="25" s="1"/>
  <c r="AL104" i="25"/>
  <c r="AM104" i="25" s="1"/>
  <c r="AL105" i="25"/>
  <c r="AM105" i="25" s="1"/>
  <c r="AL106" i="25"/>
  <c r="AM106" i="25" s="1"/>
  <c r="AL107" i="25"/>
  <c r="AM107" i="25" s="1"/>
  <c r="AL108" i="25"/>
  <c r="AM108" i="25" s="1"/>
  <c r="AL109" i="25"/>
  <c r="AM109" i="25" s="1"/>
  <c r="AL110" i="25"/>
  <c r="AM110" i="25" s="1"/>
  <c r="AL111" i="25"/>
  <c r="AM111" i="25" s="1"/>
  <c r="AL112" i="25"/>
  <c r="AM112" i="25" s="1"/>
  <c r="AL113" i="25"/>
  <c r="AM113" i="25" s="1"/>
  <c r="AL114" i="25"/>
  <c r="AM114" i="25" s="1"/>
  <c r="AL115" i="25"/>
  <c r="AM115" i="25" s="1"/>
  <c r="AL116" i="25"/>
  <c r="AM116" i="25" s="1"/>
  <c r="AL117" i="25"/>
  <c r="AM117" i="25" s="1"/>
  <c r="AL118" i="25"/>
  <c r="AM118" i="25" s="1"/>
  <c r="AL119" i="25"/>
  <c r="AM119" i="25" s="1"/>
  <c r="AL120" i="25"/>
  <c r="AM120" i="25" s="1"/>
  <c r="AL121" i="25"/>
  <c r="AM121" i="25" s="1"/>
  <c r="AL122" i="25"/>
  <c r="AM122" i="25" s="1"/>
  <c r="AL123" i="25"/>
  <c r="AM123" i="25" s="1"/>
  <c r="AL124" i="25"/>
  <c r="AM124" i="25" s="1"/>
  <c r="AL125" i="25"/>
  <c r="AM125" i="25" s="1"/>
  <c r="AL126" i="25"/>
  <c r="AM126" i="25" s="1"/>
  <c r="AL127" i="25"/>
  <c r="AM127" i="25" s="1"/>
  <c r="AL128" i="25"/>
  <c r="AM128" i="25" s="1"/>
  <c r="AL129" i="25"/>
  <c r="AM129" i="25" s="1"/>
  <c r="AL130" i="25"/>
  <c r="AM130" i="25" s="1"/>
  <c r="AL131" i="25"/>
  <c r="AM131" i="25" s="1"/>
  <c r="AL132" i="25"/>
  <c r="AM132" i="25" s="1"/>
  <c r="AL133" i="25"/>
  <c r="AM133" i="25" s="1"/>
  <c r="AL134" i="25"/>
  <c r="AM134" i="25" s="1"/>
  <c r="AL135" i="25"/>
  <c r="AM135" i="25" s="1"/>
  <c r="AL136" i="25"/>
  <c r="AM136" i="25" s="1"/>
  <c r="AL137" i="25"/>
  <c r="AM137" i="25" s="1"/>
  <c r="AL138" i="25"/>
  <c r="AM138" i="25" s="1"/>
  <c r="AL139" i="25"/>
  <c r="AM139" i="25" s="1"/>
  <c r="AL140" i="25"/>
  <c r="AM140" i="25" s="1"/>
  <c r="AL141" i="25"/>
  <c r="AM141" i="25" s="1"/>
  <c r="AL142" i="25"/>
  <c r="AM142" i="25" s="1"/>
  <c r="AL143" i="25"/>
  <c r="AM143" i="25" s="1"/>
  <c r="AL144" i="25"/>
  <c r="AM144" i="25" s="1"/>
  <c r="AL145" i="25"/>
  <c r="AM145" i="25" s="1"/>
  <c r="AL146" i="25"/>
  <c r="AM146" i="25" s="1"/>
  <c r="AL147" i="25"/>
  <c r="AM147" i="25" s="1"/>
  <c r="AL148" i="25"/>
  <c r="AM148" i="25" s="1"/>
  <c r="AL149" i="25"/>
  <c r="AM149" i="25" s="1"/>
  <c r="AL150" i="25"/>
  <c r="AM150" i="25" s="1"/>
  <c r="AL151" i="25"/>
  <c r="AM151" i="25" s="1"/>
  <c r="AL152" i="25"/>
  <c r="AM152" i="25" s="1"/>
  <c r="AL153" i="25"/>
  <c r="AM153" i="25" s="1"/>
  <c r="AL154" i="25"/>
  <c r="AM154" i="25" s="1"/>
  <c r="AL155" i="25"/>
  <c r="AM155" i="25" s="1"/>
  <c r="AL156" i="25"/>
  <c r="AM156" i="25" s="1"/>
  <c r="AL157" i="25"/>
  <c r="AM157" i="25" s="1"/>
  <c r="AL158" i="25"/>
  <c r="AM158" i="25" s="1"/>
  <c r="AL159" i="25"/>
  <c r="AM159" i="25" s="1"/>
  <c r="AL160" i="25"/>
  <c r="AM160" i="25" s="1"/>
  <c r="AL161" i="25"/>
  <c r="AM161" i="25" s="1"/>
  <c r="AL162" i="25"/>
  <c r="AM162" i="25" s="1"/>
  <c r="AL163" i="25"/>
  <c r="AM163" i="25" s="1"/>
  <c r="AL164" i="25"/>
  <c r="AM164" i="25" s="1"/>
  <c r="AL165" i="25"/>
  <c r="AM165" i="25" s="1"/>
  <c r="AL166" i="25"/>
  <c r="AM166" i="25" s="1"/>
  <c r="AL167" i="25"/>
  <c r="AM167" i="25" s="1"/>
  <c r="AL168" i="25"/>
  <c r="AM168" i="25" s="1"/>
  <c r="AL169" i="25"/>
  <c r="AM169" i="25" s="1"/>
  <c r="AL170" i="25"/>
  <c r="AM170" i="25" s="1"/>
  <c r="AL171" i="25"/>
  <c r="AM171" i="25" s="1"/>
  <c r="AL172" i="25"/>
  <c r="AM172" i="25" s="1"/>
  <c r="AL173" i="25"/>
  <c r="AM173" i="25" s="1"/>
  <c r="AL174" i="25"/>
  <c r="AM174" i="25" s="1"/>
  <c r="AL175" i="25"/>
  <c r="AM175" i="25" s="1"/>
  <c r="AL176" i="25"/>
  <c r="AM176" i="25" s="1"/>
  <c r="AL177" i="25"/>
  <c r="AM177" i="25" s="1"/>
  <c r="AL178" i="25"/>
  <c r="AM178" i="25" s="1"/>
  <c r="AL179" i="25"/>
  <c r="AM179" i="25" s="1"/>
  <c r="AL180" i="25"/>
  <c r="AM180" i="25" s="1"/>
  <c r="AL181" i="25"/>
  <c r="AM181" i="25" s="1"/>
  <c r="AL182" i="25"/>
  <c r="AM182" i="25" s="1"/>
  <c r="AL183" i="25"/>
  <c r="AM183" i="25" s="1"/>
  <c r="AL184" i="25"/>
  <c r="AM184" i="25" s="1"/>
  <c r="AL185" i="25"/>
  <c r="AM185" i="25" s="1"/>
  <c r="AL186" i="25"/>
  <c r="AM186" i="25" s="1"/>
  <c r="AL187" i="25"/>
  <c r="AM187" i="25" s="1"/>
  <c r="AL188" i="25"/>
  <c r="AM188" i="25" s="1"/>
  <c r="AL189" i="25"/>
  <c r="AM189" i="25" s="1"/>
  <c r="AL190" i="25"/>
  <c r="AM190" i="25" s="1"/>
  <c r="AL191" i="25"/>
  <c r="AM191" i="25"/>
  <c r="AL192" i="25"/>
  <c r="AM192" i="25"/>
  <c r="AL193" i="25"/>
  <c r="AM193" i="25"/>
  <c r="AL194" i="25"/>
  <c r="AM194" i="25"/>
  <c r="AL195" i="25"/>
  <c r="AM195" i="25"/>
  <c r="AL196" i="25"/>
  <c r="AM196" i="25"/>
  <c r="AL197" i="25"/>
  <c r="AM197" i="25"/>
  <c r="AL198" i="25"/>
  <c r="AM198" i="25"/>
  <c r="AL199" i="25"/>
  <c r="AM199" i="25"/>
  <c r="AL200" i="25"/>
  <c r="AM200" i="25"/>
  <c r="AL201" i="25"/>
  <c r="AM201" i="25"/>
  <c r="AL202" i="25"/>
  <c r="AM202" i="25"/>
  <c r="AL203" i="25"/>
  <c r="AM203" i="25"/>
  <c r="AL204" i="25"/>
  <c r="AM204" i="25"/>
  <c r="AL205" i="25"/>
  <c r="AM205" i="25"/>
  <c r="AL206" i="25"/>
  <c r="AM206" i="25"/>
  <c r="AL207" i="25"/>
  <c r="AM207" i="25"/>
  <c r="AL208" i="25"/>
  <c r="AM208" i="25"/>
  <c r="AL209" i="25"/>
  <c r="AM209" i="25"/>
  <c r="AL210" i="25"/>
  <c r="AM210" i="25"/>
  <c r="AL211" i="25"/>
  <c r="AM211" i="25"/>
  <c r="AL212" i="25"/>
  <c r="AM212" i="25"/>
  <c r="AL213" i="25"/>
  <c r="AM213" i="25"/>
  <c r="AL214" i="25"/>
  <c r="AM214" i="25"/>
  <c r="AL215" i="25"/>
  <c r="AM215" i="25"/>
  <c r="AL216" i="25"/>
  <c r="AM216" i="25"/>
  <c r="AL217" i="25"/>
  <c r="AM217" i="25"/>
  <c r="AL218" i="25"/>
  <c r="AM218" i="25"/>
  <c r="AL219" i="25"/>
  <c r="AM219" i="25"/>
  <c r="AL220" i="25"/>
  <c r="AM220" i="25"/>
  <c r="AL221" i="25"/>
  <c r="AM221" i="25"/>
  <c r="AL222" i="25"/>
  <c r="AM222" i="25"/>
  <c r="AL223" i="25"/>
  <c r="AM223" i="25"/>
  <c r="AL224" i="25"/>
  <c r="AM224" i="25"/>
  <c r="AL225" i="25"/>
  <c r="AM225" i="25"/>
  <c r="AL226" i="25"/>
  <c r="AM226" i="25"/>
  <c r="AL227" i="25"/>
  <c r="AM227" i="25"/>
  <c r="AL228" i="25"/>
  <c r="AM228" i="25"/>
  <c r="AL229" i="25"/>
  <c r="AM229" i="25"/>
  <c r="AL230" i="25"/>
  <c r="AM230" i="25"/>
  <c r="AL231" i="25"/>
  <c r="AM231" i="25"/>
  <c r="AL232" i="25"/>
  <c r="AM232" i="25"/>
  <c r="AL233" i="25"/>
  <c r="AM233" i="25"/>
  <c r="AL234" i="25"/>
  <c r="AM234" i="25"/>
  <c r="AL235" i="25"/>
  <c r="AM235" i="25"/>
  <c r="AL236" i="25"/>
  <c r="AM236" i="25"/>
  <c r="AL237" i="25"/>
  <c r="AM237" i="25"/>
  <c r="AL238" i="25"/>
  <c r="AM238" i="25"/>
  <c r="AL239" i="25"/>
  <c r="AM239" i="25"/>
  <c r="AL240" i="25"/>
  <c r="AM240" i="25"/>
  <c r="AL241" i="25"/>
  <c r="AM241" i="25"/>
  <c r="AL242" i="25"/>
  <c r="AM242" i="25"/>
  <c r="AL243" i="25"/>
  <c r="AM243" i="25"/>
  <c r="AL244" i="25"/>
  <c r="AM244" i="25"/>
  <c r="AL245" i="25"/>
  <c r="AM245" i="25"/>
  <c r="AL246" i="25"/>
  <c r="AM246" i="25"/>
  <c r="AL247" i="25"/>
  <c r="AM247" i="25"/>
  <c r="AL248" i="25"/>
  <c r="AM248" i="25"/>
  <c r="AL249" i="25"/>
  <c r="AM249" i="25"/>
  <c r="AL250" i="25"/>
  <c r="AM250" i="25"/>
  <c r="AL251" i="25"/>
  <c r="AM251" i="25"/>
  <c r="AL252" i="25"/>
  <c r="AM252" i="25"/>
  <c r="AL253" i="25"/>
  <c r="AM253" i="25"/>
  <c r="AL254" i="25"/>
  <c r="AM254" i="25"/>
  <c r="AL255" i="25"/>
  <c r="AM255" i="25"/>
  <c r="AL256" i="25"/>
  <c r="AM256" i="25"/>
  <c r="AL257" i="25"/>
  <c r="AM257" i="25"/>
  <c r="AL258" i="25"/>
  <c r="AM258" i="25"/>
  <c r="AL259" i="25"/>
  <c r="AM259" i="25"/>
  <c r="AL260" i="25"/>
  <c r="AM260" i="25"/>
  <c r="AL261" i="25"/>
  <c r="AM261" i="25"/>
  <c r="AL262" i="25"/>
  <c r="AM262" i="25"/>
  <c r="AL263" i="25"/>
  <c r="AM263" i="25"/>
  <c r="AL264" i="25"/>
  <c r="AM264" i="25"/>
  <c r="AL265" i="25"/>
  <c r="AM265" i="25"/>
  <c r="AL266" i="25"/>
  <c r="AM266" i="25"/>
  <c r="AL267" i="25"/>
  <c r="AM267" i="25"/>
  <c r="AL268" i="25"/>
  <c r="AM268" i="25"/>
  <c r="AL269" i="25"/>
  <c r="AM269" i="25"/>
  <c r="AL270" i="25"/>
  <c r="AM270" i="25"/>
  <c r="AL271" i="25"/>
  <c r="AM271" i="25"/>
  <c r="AL272" i="25"/>
  <c r="AM272" i="25"/>
  <c r="AL273" i="25"/>
  <c r="AM273" i="25"/>
  <c r="AL274" i="25"/>
  <c r="AM274" i="25"/>
  <c r="AL275" i="25"/>
  <c r="AM275" i="25"/>
  <c r="AL276" i="25"/>
  <c r="AM276" i="25"/>
  <c r="AL277" i="25"/>
  <c r="AM277" i="25"/>
  <c r="AL278" i="25"/>
  <c r="AM278" i="25"/>
  <c r="AL279" i="25"/>
  <c r="AM279" i="25"/>
  <c r="AL280" i="25"/>
  <c r="AM280" i="25"/>
  <c r="AL281" i="25"/>
  <c r="AM281" i="25"/>
  <c r="AL282" i="25"/>
  <c r="AM282" i="25"/>
  <c r="AL283" i="25"/>
  <c r="AM283" i="25"/>
  <c r="AL284" i="25"/>
  <c r="AM284" i="25"/>
  <c r="AL285" i="25"/>
  <c r="AM285" i="25"/>
  <c r="AL286" i="25"/>
  <c r="AM286" i="25"/>
  <c r="AL287" i="25"/>
  <c r="AM287" i="25"/>
  <c r="AL288" i="25"/>
  <c r="AM288" i="25"/>
  <c r="AL289" i="25"/>
  <c r="AM289" i="25"/>
  <c r="AL290" i="25"/>
  <c r="AM290" i="25"/>
  <c r="AL291" i="25"/>
  <c r="AM291" i="25"/>
  <c r="AL292" i="25"/>
  <c r="AM292" i="25"/>
  <c r="AL293" i="25"/>
  <c r="AM293" i="25"/>
  <c r="AL294" i="25"/>
  <c r="AM294" i="25"/>
  <c r="AL295" i="25"/>
  <c r="AM295" i="25"/>
  <c r="AL296" i="25"/>
  <c r="AM296" i="25"/>
  <c r="AL297" i="25"/>
  <c r="AM297" i="25"/>
  <c r="AL298" i="25"/>
  <c r="AM298" i="25"/>
  <c r="AL299" i="25"/>
  <c r="AM299" i="25"/>
  <c r="AL300" i="25"/>
  <c r="AM300" i="25"/>
  <c r="AL301" i="25"/>
  <c r="AM301" i="25"/>
  <c r="AL302" i="25"/>
  <c r="AM302" i="25"/>
  <c r="AL303" i="25"/>
  <c r="AM303" i="25"/>
  <c r="AL304" i="25"/>
  <c r="AM304" i="25"/>
  <c r="AL305" i="25"/>
  <c r="AM305" i="25"/>
  <c r="AL306" i="25"/>
  <c r="AM306" i="25"/>
  <c r="AL307" i="25"/>
  <c r="AM307" i="25"/>
  <c r="AL308" i="25"/>
  <c r="AM308" i="25"/>
  <c r="AL309" i="25"/>
  <c r="AM309" i="25"/>
  <c r="AL310" i="25"/>
  <c r="AM310" i="25"/>
  <c r="AL311" i="25"/>
  <c r="AM311" i="25"/>
  <c r="AL312" i="25"/>
  <c r="AM312" i="25"/>
  <c r="AL313" i="25"/>
  <c r="AM313" i="25"/>
  <c r="AL314" i="25"/>
  <c r="AM314" i="25"/>
  <c r="AL315" i="25"/>
  <c r="AM315" i="25"/>
  <c r="AL316" i="25"/>
  <c r="AM316" i="25"/>
  <c r="AL317" i="25"/>
  <c r="AM317" i="25"/>
  <c r="AL318" i="25"/>
  <c r="AM318" i="25"/>
  <c r="AL319" i="25"/>
  <c r="AM319" i="25"/>
  <c r="AL320" i="25"/>
  <c r="AM320" i="25"/>
  <c r="AL321" i="25"/>
  <c r="AM321" i="25"/>
  <c r="AL322" i="25"/>
  <c r="AM322" i="25"/>
  <c r="AL323" i="25"/>
  <c r="AM323" i="25"/>
  <c r="AL324" i="25"/>
  <c r="AM324" i="25"/>
  <c r="AL325" i="25"/>
  <c r="AM325" i="25"/>
  <c r="AL326" i="25"/>
  <c r="AM326" i="25"/>
  <c r="AL327" i="25"/>
  <c r="AM327" i="25"/>
  <c r="AL328" i="25"/>
  <c r="AM328" i="25"/>
  <c r="AL329" i="25"/>
  <c r="AM329" i="25"/>
  <c r="AL330" i="25"/>
  <c r="AM330" i="25"/>
  <c r="AL331" i="25"/>
  <c r="AM331" i="25"/>
  <c r="AL332" i="25"/>
  <c r="AM332" i="25"/>
  <c r="AL333" i="25"/>
  <c r="AM333" i="25"/>
  <c r="AL334" i="25"/>
  <c r="AM334" i="25"/>
  <c r="AL335" i="25"/>
  <c r="AM335" i="25"/>
  <c r="AL336" i="25"/>
  <c r="AM336" i="25"/>
  <c r="AL337" i="25"/>
  <c r="AM337" i="25"/>
  <c r="AL338" i="25"/>
  <c r="AM338" i="25"/>
  <c r="AL339" i="25"/>
  <c r="AM339" i="25"/>
  <c r="AL340" i="25"/>
  <c r="AM340" i="25"/>
  <c r="AL341" i="25"/>
  <c r="AM341" i="25"/>
  <c r="AL342" i="25"/>
  <c r="AM342" i="25"/>
  <c r="AL343" i="25"/>
  <c r="AM343" i="25"/>
  <c r="AL344" i="25"/>
  <c r="AM344" i="25"/>
  <c r="AL345" i="25"/>
  <c r="AM345" i="25"/>
  <c r="AL346" i="25"/>
  <c r="AM346" i="25"/>
  <c r="AL347" i="25"/>
  <c r="AM347" i="25"/>
  <c r="AL348" i="25"/>
  <c r="AM348" i="25"/>
  <c r="AL349" i="25"/>
  <c r="AM349" i="25"/>
  <c r="AL350" i="25"/>
  <c r="AM350" i="25"/>
  <c r="AL351" i="25"/>
  <c r="AM351" i="25"/>
  <c r="AL352" i="25"/>
  <c r="AM352" i="25"/>
  <c r="AL353" i="25"/>
  <c r="AM353" i="25"/>
  <c r="AL354" i="25"/>
  <c r="AM354" i="25"/>
  <c r="AL355" i="25"/>
  <c r="AM355" i="25"/>
  <c r="AL356" i="25"/>
  <c r="AM356" i="25"/>
  <c r="AL357" i="25"/>
  <c r="AM357" i="25"/>
  <c r="AL358" i="25"/>
  <c r="AM358" i="25"/>
  <c r="AL359" i="25"/>
  <c r="AM359" i="25"/>
  <c r="AL360" i="25"/>
  <c r="AM360" i="25"/>
  <c r="AL361" i="25"/>
  <c r="AM361" i="25"/>
  <c r="AL362" i="25"/>
  <c r="AM362" i="25"/>
  <c r="AL363" i="25"/>
  <c r="AM363" i="25"/>
  <c r="AL364" i="25"/>
  <c r="AM364" i="25"/>
  <c r="AL365" i="25"/>
  <c r="AM365" i="25"/>
  <c r="AL366" i="25"/>
  <c r="AM366" i="25"/>
  <c r="AL367" i="25"/>
  <c r="AM367" i="25"/>
  <c r="AL368" i="25"/>
  <c r="AM368" i="25"/>
  <c r="AL369" i="25"/>
  <c r="AM369" i="25"/>
  <c r="AL370" i="25"/>
  <c r="AM370" i="25"/>
  <c r="AL371" i="25"/>
  <c r="AM371" i="25"/>
  <c r="AL372" i="25"/>
  <c r="AM372" i="25"/>
  <c r="AL373" i="25"/>
  <c r="AM373" i="25"/>
  <c r="AL374" i="25"/>
  <c r="AM374" i="25"/>
  <c r="AL375" i="25"/>
  <c r="AM375" i="25"/>
  <c r="AL376" i="25"/>
  <c r="AM376" i="25"/>
  <c r="AL377" i="25"/>
  <c r="AM377" i="25"/>
  <c r="AL378" i="25"/>
  <c r="AM378" i="25"/>
  <c r="AL379" i="25"/>
  <c r="AM379" i="25"/>
  <c r="AL380" i="25"/>
  <c r="AM380" i="25"/>
  <c r="AL381" i="25"/>
  <c r="AM381" i="25"/>
  <c r="F101" i="2" l="1"/>
  <c r="E24" i="2"/>
  <c r="G23" i="42" s="1"/>
  <c r="H100" i="2"/>
  <c r="K39" i="36"/>
  <c r="J3" i="36"/>
  <c r="H3" i="36"/>
  <c r="F3" i="36"/>
  <c r="D3" i="36"/>
  <c r="Q4" i="36"/>
  <c r="R4" i="36"/>
  <c r="Q3" i="36"/>
  <c r="R3" i="36"/>
  <c r="E58" i="2"/>
  <c r="Q7" i="36"/>
  <c r="R7" i="36"/>
  <c r="Q6" i="36"/>
  <c r="R6" i="36"/>
  <c r="K3" i="36"/>
  <c r="I3" i="36"/>
  <c r="G3" i="36"/>
  <c r="E3" i="36"/>
  <c r="C3" i="36"/>
  <c r="P8" i="36"/>
  <c r="S5" i="36"/>
  <c r="T5" i="36" s="1"/>
  <c r="D58" i="2"/>
  <c r="C57" i="2"/>
  <c r="C54" i="2"/>
  <c r="C52" i="2"/>
  <c r="C46" i="2"/>
  <c r="C5" i="2"/>
  <c r="K33" i="22"/>
  <c r="L33" i="22" s="1"/>
  <c r="M33" i="22" s="1"/>
  <c r="K29" i="22"/>
  <c r="L29" i="22" s="1"/>
  <c r="M29" i="22" s="1"/>
  <c r="K25" i="22"/>
  <c r="L25" i="22" s="1"/>
  <c r="M25" i="22" s="1"/>
  <c r="K21" i="22"/>
  <c r="L21" i="22" s="1"/>
  <c r="M21" i="22" s="1"/>
  <c r="K17" i="22"/>
  <c r="L17" i="22" s="1"/>
  <c r="M17" i="22" s="1"/>
  <c r="K15" i="22"/>
  <c r="L15" i="22" s="1"/>
  <c r="M15" i="22" s="1"/>
  <c r="K13" i="22"/>
  <c r="L13" i="22" s="1"/>
  <c r="M13" i="22" s="1"/>
  <c r="K11" i="22"/>
  <c r="L11" i="22" s="1"/>
  <c r="M11" i="22" s="1"/>
  <c r="K9" i="22"/>
  <c r="L9" i="22" s="1"/>
  <c r="M9" i="22" s="1"/>
  <c r="K7" i="22"/>
  <c r="L7" i="22" s="1"/>
  <c r="M7" i="22" s="1"/>
  <c r="K5" i="22"/>
  <c r="L5" i="22" s="1"/>
  <c r="M5" i="22" s="1"/>
  <c r="K4" i="22"/>
  <c r="A2" i="16"/>
  <c r="A2" i="22"/>
  <c r="K31" i="22"/>
  <c r="L31" i="22" s="1"/>
  <c r="M31" i="22" s="1"/>
  <c r="K27" i="22"/>
  <c r="L27" i="22" s="1"/>
  <c r="M27" i="22" s="1"/>
  <c r="K23" i="22"/>
  <c r="L23" i="22" s="1"/>
  <c r="M23" i="22" s="1"/>
  <c r="K19" i="22"/>
  <c r="L19" i="22" s="1"/>
  <c r="M19" i="22" s="1"/>
  <c r="K34" i="16"/>
  <c r="M34" i="16" s="1"/>
  <c r="L34" i="16" s="1"/>
  <c r="K32" i="16"/>
  <c r="M32" i="16" s="1"/>
  <c r="L32" i="16" s="1"/>
  <c r="K30" i="16"/>
  <c r="M30" i="16" s="1"/>
  <c r="L30" i="16" s="1"/>
  <c r="K28" i="16"/>
  <c r="M28" i="16" s="1"/>
  <c r="L28" i="16" s="1"/>
  <c r="K26" i="16"/>
  <c r="M26" i="16" s="1"/>
  <c r="L26" i="16" s="1"/>
  <c r="K24" i="16"/>
  <c r="M24" i="16" s="1"/>
  <c r="L24" i="16" s="1"/>
  <c r="K22" i="16"/>
  <c r="M22" i="16" s="1"/>
  <c r="L22" i="16" s="1"/>
  <c r="K20" i="16"/>
  <c r="M20" i="16" s="1"/>
  <c r="L20" i="16" s="1"/>
  <c r="K18" i="16"/>
  <c r="M18" i="16" s="1"/>
  <c r="L18" i="16" s="1"/>
  <c r="K16" i="16"/>
  <c r="M16" i="16" s="1"/>
  <c r="L16" i="16" s="1"/>
  <c r="K14" i="16"/>
  <c r="M14" i="16" s="1"/>
  <c r="L14" i="16" s="1"/>
  <c r="K12" i="16"/>
  <c r="M12" i="16" s="1"/>
  <c r="L12" i="16" s="1"/>
  <c r="K10" i="16"/>
  <c r="M10" i="16" s="1"/>
  <c r="L10" i="16" s="1"/>
  <c r="K8" i="16"/>
  <c r="M8" i="16" s="1"/>
  <c r="L8" i="16" s="1"/>
  <c r="K6" i="16"/>
  <c r="M6" i="16" s="1"/>
  <c r="L6" i="16" s="1"/>
  <c r="K4" i="16"/>
  <c r="C4" i="16"/>
  <c r="C4" i="22"/>
  <c r="D35" i="35"/>
  <c r="D33" i="35"/>
  <c r="D31" i="35"/>
  <c r="D29" i="35"/>
  <c r="D27" i="35"/>
  <c r="D25" i="35"/>
  <c r="D23" i="35"/>
  <c r="D21" i="35"/>
  <c r="D19" i="35"/>
  <c r="D17" i="35"/>
  <c r="D15" i="35"/>
  <c r="D13" i="35"/>
  <c r="D11" i="35"/>
  <c r="D9" i="35"/>
  <c r="D8" i="35"/>
  <c r="D20" i="35"/>
  <c r="D18" i="35"/>
  <c r="D16" i="35"/>
  <c r="D14" i="35"/>
  <c r="D12" i="35"/>
  <c r="D10" i="35"/>
  <c r="V5" i="36" l="1"/>
  <c r="U5" i="36"/>
  <c r="C9" i="22"/>
  <c r="C9" i="16"/>
  <c r="C13" i="22"/>
  <c r="C13" i="16"/>
  <c r="C17" i="22"/>
  <c r="C17" i="16"/>
  <c r="C6" i="16"/>
  <c r="C6" i="22"/>
  <c r="C10" i="16"/>
  <c r="C10" i="22"/>
  <c r="C14" i="16"/>
  <c r="C14" i="22"/>
  <c r="C18" i="16"/>
  <c r="C18" i="22"/>
  <c r="C22" i="16"/>
  <c r="C22" i="22"/>
  <c r="C26" i="16"/>
  <c r="C26" i="22"/>
  <c r="C30" i="16"/>
  <c r="C30" i="22"/>
  <c r="M4" i="16"/>
  <c r="K35" i="16"/>
  <c r="L4" i="22"/>
  <c r="K35" i="22"/>
  <c r="S6" i="36"/>
  <c r="T6" i="36" s="1"/>
  <c r="S7" i="36"/>
  <c r="T7" i="36" s="1"/>
  <c r="G16" i="43"/>
  <c r="E64" i="2"/>
  <c r="Q8" i="36"/>
  <c r="C7" i="22"/>
  <c r="C7" i="16"/>
  <c r="C11" i="22"/>
  <c r="C11" i="16"/>
  <c r="C15" i="22"/>
  <c r="C15" i="16"/>
  <c r="C5" i="22"/>
  <c r="C5" i="16"/>
  <c r="C8" i="16"/>
  <c r="C8" i="22"/>
  <c r="C12" i="16"/>
  <c r="C12" i="22"/>
  <c r="C16" i="16"/>
  <c r="C16" i="22"/>
  <c r="C20" i="16"/>
  <c r="C20" i="22"/>
  <c r="C24" i="16"/>
  <c r="C24" i="22"/>
  <c r="C28" i="16"/>
  <c r="C28" i="22"/>
  <c r="C32" i="16"/>
  <c r="C32" i="22"/>
  <c r="C16" i="43"/>
  <c r="C58" i="2"/>
  <c r="D64" i="2"/>
  <c r="S3" i="36"/>
  <c r="S8" i="36" s="1"/>
  <c r="N7" i="36" s="1"/>
  <c r="S4" i="36"/>
  <c r="T4" i="36" s="1"/>
  <c r="U6" i="36" l="1"/>
  <c r="V6" i="36" s="1"/>
  <c r="U4" i="36"/>
  <c r="V4" i="36" s="1"/>
  <c r="U7" i="36"/>
  <c r="V7" i="36" s="1"/>
  <c r="T3" i="36"/>
  <c r="C64" i="2"/>
  <c r="D65" i="2"/>
  <c r="C22" i="43"/>
  <c r="G22" i="43"/>
  <c r="E65" i="2"/>
  <c r="N6" i="36"/>
  <c r="L35" i="22"/>
  <c r="E7" i="2" s="1"/>
  <c r="M4" i="22"/>
  <c r="M35" i="22" s="1"/>
  <c r="E6" i="2" s="1"/>
  <c r="G5" i="42" s="1"/>
  <c r="M35" i="16"/>
  <c r="D7" i="2" s="1"/>
  <c r="L4" i="16"/>
  <c r="L35" i="16" s="1"/>
  <c r="D6" i="2" s="1"/>
  <c r="X5" i="36"/>
  <c r="W5" i="36"/>
  <c r="W4" i="36" l="1"/>
  <c r="X4" i="36" s="1"/>
  <c r="W7" i="36"/>
  <c r="X7" i="36" s="1"/>
  <c r="W6" i="36"/>
  <c r="X6" i="36" s="1"/>
  <c r="C5" i="42"/>
  <c r="C6" i="2"/>
  <c r="G23" i="43"/>
  <c r="D89" i="2"/>
  <c r="Z5" i="36"/>
  <c r="Y5" i="36"/>
  <c r="C6" i="42"/>
  <c r="C7" i="2"/>
  <c r="D12" i="2"/>
  <c r="E12" i="2"/>
  <c r="G6" i="42"/>
  <c r="C23" i="43"/>
  <c r="D88" i="2"/>
  <c r="C65" i="2"/>
  <c r="U3" i="36"/>
  <c r="U8" i="36" s="1"/>
  <c r="V3" i="36"/>
  <c r="Y7" i="36" l="1"/>
  <c r="Z7" i="36" s="1"/>
  <c r="Y6" i="36"/>
  <c r="Z6" i="36" s="1"/>
  <c r="Y4" i="36"/>
  <c r="Z4" i="36" s="1"/>
  <c r="N8" i="36"/>
  <c r="E88" i="2"/>
  <c r="F88" i="2" s="1"/>
  <c r="E14" i="2"/>
  <c r="E26" i="2"/>
  <c r="G11" i="42"/>
  <c r="E89" i="2"/>
  <c r="F89" i="2" s="1"/>
  <c r="W3" i="36"/>
  <c r="W8" i="36" s="1"/>
  <c r="N9" i="36" s="1"/>
  <c r="X3" i="36"/>
  <c r="C12" i="2"/>
  <c r="C11" i="42"/>
  <c r="D14" i="2"/>
  <c r="AA5" i="36"/>
  <c r="AB5" i="36" s="1"/>
  <c r="AD5" i="36" l="1"/>
  <c r="AC5" i="36"/>
  <c r="AA6" i="36"/>
  <c r="AB6" i="36" s="1"/>
  <c r="AA4" i="36"/>
  <c r="AB4" i="36" s="1"/>
  <c r="AA7" i="36"/>
  <c r="AB7" i="36" s="1"/>
  <c r="C14" i="2"/>
  <c r="F75" i="2" s="1"/>
  <c r="C13" i="42"/>
  <c r="D17" i="2"/>
  <c r="Y3" i="36"/>
  <c r="Y8" i="36" s="1"/>
  <c r="N10" i="36" s="1"/>
  <c r="Z3" i="36"/>
  <c r="G89" i="2"/>
  <c r="H89" i="2" s="1"/>
  <c r="E25" i="2"/>
  <c r="G13" i="42"/>
  <c r="G88" i="2"/>
  <c r="H88" i="2" s="1"/>
  <c r="AC7" i="36" l="1"/>
  <c r="AD7" i="36" s="1"/>
  <c r="AC4" i="36"/>
  <c r="AD4" i="36" s="1"/>
  <c r="I88" i="2"/>
  <c r="J88" i="2" s="1"/>
  <c r="AC6" i="36"/>
  <c r="AD6" i="36" s="1"/>
  <c r="I89" i="2"/>
  <c r="J89" i="2" s="1"/>
  <c r="G24" i="42"/>
  <c r="D87" i="2"/>
  <c r="AA3" i="36"/>
  <c r="AA8" i="36" s="1"/>
  <c r="C16" i="42"/>
  <c r="C17" i="2"/>
  <c r="H77" i="2" s="1"/>
  <c r="D26" i="2"/>
  <c r="D18" i="2" s="1"/>
  <c r="AF5" i="36"/>
  <c r="AG5" i="36" s="1"/>
  <c r="AE5" i="36"/>
  <c r="K89" i="2" l="1"/>
  <c r="L89" i="2" s="1"/>
  <c r="AE4" i="36"/>
  <c r="AF4" i="36" s="1"/>
  <c r="AG4" i="36" s="1"/>
  <c r="AE6" i="36"/>
  <c r="AF6" i="36" s="1"/>
  <c r="AG6" i="36" s="1"/>
  <c r="AE7" i="36"/>
  <c r="AF7" i="36" s="1"/>
  <c r="AG7" i="36" s="1"/>
  <c r="C17" i="42"/>
  <c r="C18" i="2"/>
  <c r="H78" i="2" s="1"/>
  <c r="H84" i="2" s="1"/>
  <c r="AB3" i="36"/>
  <c r="E87" i="2"/>
  <c r="F87" i="2" s="1"/>
  <c r="D24" i="2"/>
  <c r="N11" i="36"/>
  <c r="K88" i="2"/>
  <c r="L88" i="2" s="1"/>
  <c r="M88" i="2" l="1"/>
  <c r="N88" i="2" s="1"/>
  <c r="G87" i="2"/>
  <c r="H87" i="2" s="1"/>
  <c r="M89" i="2"/>
  <c r="N89" i="2" s="1"/>
  <c r="AC3" i="36"/>
  <c r="AC8" i="36" s="1"/>
  <c r="AD3" i="36"/>
  <c r="C23" i="42"/>
  <c r="C24" i="2"/>
  <c r="F76" i="2" s="1"/>
  <c r="F77" i="2" s="1"/>
  <c r="D25" i="2"/>
  <c r="I87" i="2" l="1"/>
  <c r="J87" i="2" s="1"/>
  <c r="O89" i="2"/>
  <c r="P89" i="2" s="1"/>
  <c r="C24" i="42"/>
  <c r="C25" i="2"/>
  <c r="D86" i="2"/>
  <c r="N12" i="36"/>
  <c r="AE3" i="36"/>
  <c r="AE8" i="36" s="1"/>
  <c r="N13" i="36" s="1"/>
  <c r="AF3" i="36"/>
  <c r="AG3" i="36" s="1"/>
  <c r="AG8" i="36" s="1"/>
  <c r="N14" i="36" s="1"/>
  <c r="N15" i="36" s="1"/>
  <c r="O88" i="2"/>
  <c r="P88" i="2" s="1"/>
  <c r="Q88" i="2" l="1"/>
  <c r="R88" i="2" s="1"/>
  <c r="K87" i="2"/>
  <c r="L87" i="2" s="1"/>
  <c r="Q89" i="2"/>
  <c r="R89" i="2" s="1"/>
  <c r="AH8" i="36"/>
  <c r="D91" i="2"/>
  <c r="E86" i="2"/>
  <c r="E91" i="2" s="1"/>
  <c r="C75" i="2" s="1"/>
  <c r="M87" i="2" l="1"/>
  <c r="N87" i="2" s="1"/>
  <c r="S89" i="2"/>
  <c r="T89" i="2" s="1"/>
  <c r="U89" i="2" s="1"/>
  <c r="F86" i="2"/>
  <c r="S88" i="2"/>
  <c r="T88" i="2" s="1"/>
  <c r="U88" i="2" s="1"/>
  <c r="O87" i="2" l="1"/>
  <c r="P87" i="2" s="1"/>
  <c r="G86" i="2"/>
  <c r="G91" i="2" s="1"/>
  <c r="C76" i="2" s="1"/>
  <c r="H86" i="2" l="1"/>
  <c r="I86" i="2" s="1"/>
  <c r="I91" i="2" s="1"/>
  <c r="C77" i="2" s="1"/>
  <c r="Q87" i="2"/>
  <c r="R87" i="2" s="1"/>
  <c r="J86" i="2" l="1"/>
  <c r="K86" i="2" s="1"/>
  <c r="K91" i="2" s="1"/>
  <c r="C78" i="2" s="1"/>
  <c r="S87" i="2"/>
  <c r="T87" i="2" s="1"/>
  <c r="U87" i="2" s="1"/>
  <c r="L86" i="2" l="1"/>
  <c r="M86" i="2" s="1"/>
  <c r="M91" i="2" s="1"/>
  <c r="C79" i="2" s="1"/>
  <c r="N86" i="2" l="1"/>
  <c r="O86" i="2" s="1"/>
  <c r="O91" i="2" s="1"/>
  <c r="C80" i="2" s="1"/>
  <c r="P86" i="2" l="1"/>
  <c r="Q86" i="2" s="1"/>
  <c r="Q91" i="2" s="1"/>
  <c r="C81" i="2" s="1"/>
  <c r="R86" i="2" l="1"/>
  <c r="S86" i="2" s="1"/>
  <c r="S91" i="2" s="1"/>
  <c r="C82" i="2" s="1"/>
  <c r="T86" i="2" l="1"/>
  <c r="U86" i="2" s="1"/>
  <c r="U91" i="2" s="1"/>
  <c r="C83" i="2" s="1"/>
  <c r="C84" i="2" s="1"/>
</calcChain>
</file>

<file path=xl/comments1.xml><?xml version="1.0" encoding="utf-8"?>
<comments xmlns="http://schemas.openxmlformats.org/spreadsheetml/2006/main">
  <authors>
    <author>平野</author>
  </authors>
  <commentList>
    <comment ref="X19" authorId="0">
      <text>
        <r>
          <rPr>
            <sz val="9"/>
            <rFont val="ＭＳ Ｐゴシック"/>
            <family val="3"/>
            <charset val="128"/>
          </rPr>
          <t xml:space="preserve">金額は税額表から右の表に転記してください。
小生のHPからコピーしていただくのもよい
この色のついた部分は書き換えできます
税額及び金額の上限など変更の折は修正ください。所得税の計算が可能となります
</t>
        </r>
      </text>
    </comment>
  </commentList>
</comments>
</file>

<file path=xl/comments2.xml><?xml version="1.0" encoding="utf-8"?>
<comments xmlns="http://schemas.openxmlformats.org/spreadsheetml/2006/main">
  <authors>
    <author>Plain</author>
    <author xml:space="preserve"> </author>
    <author xml:space="preserve"> HARU企画</author>
    <author>平野</author>
  </authors>
  <commentList>
    <comment ref="D4" authorId="0">
      <text>
        <r>
          <rPr>
            <sz val="9"/>
            <rFont val="ＭＳ Ｐゴシック"/>
            <family val="3"/>
            <charset val="128"/>
          </rPr>
          <t xml:space="preserve">締切日の設定をしてください
</t>
        </r>
      </text>
    </comment>
    <comment ref="J4" authorId="1">
      <text>
        <r>
          <rPr>
            <sz val="9"/>
            <rFont val="ＭＳ Ｐゴシック"/>
            <family val="3"/>
            <charset val="128"/>
          </rPr>
          <t xml:space="preserve"> 月このシートの元
</t>
        </r>
      </text>
    </comment>
    <comment ref="X4" authorId="2">
      <text>
        <r>
          <rPr>
            <sz val="9"/>
            <rFont val="ＭＳ Ｐゴシック"/>
            <family val="3"/>
            <charset val="128"/>
          </rPr>
          <t xml:space="preserve"> 会社名はここで記入する
</t>
        </r>
      </text>
    </comment>
    <comment ref="Y6" authorId="2">
      <text>
        <r>
          <rPr>
            <sz val="9"/>
            <rFont val="ＭＳ Ｐゴシック"/>
            <family val="3"/>
            <charset val="128"/>
          </rPr>
          <t xml:space="preserve"> 料率が変わった時は変更ください
</t>
        </r>
      </text>
    </comment>
    <comment ref="P9" authorId="3">
      <text>
        <r>
          <rPr>
            <sz val="9"/>
            <rFont val="ＭＳ Ｐゴシック"/>
            <family val="3"/>
            <charset val="128"/>
          </rPr>
          <t>時給社員の所得税はチェックして
控除分類を選択ください
空欄にすれば控除しない
(控除表は説明書右側後方にあります）</t>
        </r>
      </text>
    </comment>
    <comment ref="Q9" authorId="2">
      <text>
        <r>
          <rPr>
            <sz val="9"/>
            <rFont val="ＭＳ Ｐゴシック"/>
            <family val="3"/>
            <charset val="128"/>
          </rPr>
          <t xml:space="preserve"> 雇用保険控除率を選択する
「A」か「Ｂ」
空欄は控除しない</t>
        </r>
      </text>
    </comment>
    <comment ref="R9" authorId="2">
      <text>
        <r>
          <rPr>
            <sz val="9"/>
            <rFont val="ＭＳ Ｐゴシック"/>
            <family val="3"/>
            <charset val="128"/>
          </rPr>
          <t xml:space="preserve"> 所得税控除に欠かせません扶養家族の人数を記入する
</t>
        </r>
      </text>
    </comment>
    <comment ref="S9" authorId="2">
      <text>
        <r>
          <rPr>
            <sz val="9"/>
            <rFont val="ＭＳ Ｐゴシック"/>
            <family val="3"/>
            <charset val="128"/>
          </rPr>
          <t xml:space="preserve"> 銀行振り込みの折はチェックを入れる、表は集計元帳の下に金種別表等と共に併記しています</t>
        </r>
      </text>
    </comment>
    <comment ref="U9" authorId="2">
      <text>
        <r>
          <rPr>
            <sz val="9"/>
            <rFont val="ＭＳ Ｐゴシック"/>
            <family val="3"/>
            <charset val="128"/>
          </rPr>
          <t>　S50/6/23　の様に打ち込む
昭和生まれのとき「ｓ47/8/15」
平成生まれの時（ｈ2/8/26）あるいは西暦で（１967/2/8),半角英数で</t>
        </r>
      </text>
    </comment>
    <comment ref="W9" authorId="2">
      <text>
        <r>
          <rPr>
            <sz val="9"/>
            <rFont val="ＭＳ Ｐゴシック"/>
            <family val="3"/>
            <charset val="128"/>
          </rPr>
          <t>　S50/6/23　の様に打ち込む
昭和のとき「ｓ47/8/15」
平成の時（ｈ2/8/26）あるいは西暦で（１967/2/8),半角英数で</t>
        </r>
      </text>
    </comment>
    <comment ref="Y9" authorId="2">
      <text>
        <r>
          <rPr>
            <sz val="9"/>
            <rFont val="ＭＳ Ｐゴシック"/>
            <family val="3"/>
            <charset val="128"/>
          </rPr>
          <t xml:space="preserve"> 「０」から記入する時は
「’」を書き入れてから記入ください
</t>
        </r>
      </text>
    </comment>
    <comment ref="N15" authorId="1">
      <text>
        <r>
          <rPr>
            <sz val="9"/>
            <rFont val="ＭＳ Ｐゴシック"/>
            <family val="3"/>
            <charset val="128"/>
          </rPr>
          <t xml:space="preserve">残業手当のない 社員はここに
諸手当等は集計元帳で記入ください
</t>
        </r>
      </text>
    </comment>
    <comment ref="P15" authorId="3">
      <text>
        <r>
          <rPr>
            <sz val="9"/>
            <rFont val="ＭＳ Ｐゴシック"/>
            <family val="3"/>
            <charset val="128"/>
          </rPr>
          <t>正社員の所得税控除は
「甲欄」で計算します</t>
        </r>
      </text>
    </comment>
    <comment ref="Q15" authorId="2">
      <text>
        <r>
          <rPr>
            <sz val="9"/>
            <rFont val="ＭＳ Ｐゴシック"/>
            <family val="3"/>
            <charset val="128"/>
          </rPr>
          <t xml:space="preserve"> 雇用保険控除率を選択する
「A」か「Ｂ」
空欄は控除しない</t>
        </r>
      </text>
    </comment>
    <comment ref="R15" authorId="2">
      <text>
        <r>
          <rPr>
            <sz val="9"/>
            <rFont val="ＭＳ Ｐゴシック"/>
            <family val="3"/>
            <charset val="128"/>
          </rPr>
          <t xml:space="preserve"> 扶養家族の人数を記入する
</t>
        </r>
      </text>
    </comment>
    <comment ref="S15" authorId="2">
      <text>
        <r>
          <rPr>
            <sz val="9"/>
            <rFont val="ＭＳ Ｐゴシック"/>
            <family val="3"/>
            <charset val="128"/>
          </rPr>
          <t xml:space="preserve"> 銀行振り込みの折はチェックを入れる、表は集計元帳の下に金種別表等と共に併記しています</t>
        </r>
      </text>
    </comment>
    <comment ref="W15" authorId="2">
      <text>
        <r>
          <rPr>
            <sz val="9"/>
            <rFont val="ＭＳ Ｐゴシック"/>
            <family val="3"/>
            <charset val="128"/>
          </rPr>
          <t>　S50/6/23　の様に打ち込む
昭和のとき「ｓ47/8/15」
平成の時（ｈ2/8/26）あるいは西暦で（１967/2/8),半角英数で</t>
        </r>
      </text>
    </comment>
    <comment ref="Y15" authorId="2">
      <text>
        <r>
          <rPr>
            <sz val="9"/>
            <rFont val="ＭＳ Ｐゴシック"/>
            <family val="3"/>
            <charset val="128"/>
          </rPr>
          <t xml:space="preserve"> 「０」から記入する時は
「’」を書き入れてから記入ください
</t>
        </r>
      </text>
    </comment>
  </commentList>
</comments>
</file>

<file path=xl/comments3.xml><?xml version="1.0" encoding="utf-8"?>
<comments xmlns="http://schemas.openxmlformats.org/spreadsheetml/2006/main">
  <authors>
    <author>kooji</author>
  </authors>
  <commentList>
    <comment ref="E3" authorId="0">
      <text>
        <r>
          <rPr>
            <sz val="9"/>
            <rFont val="ＭＳ Ｐゴシック"/>
            <family val="3"/>
            <charset val="128"/>
          </rPr>
          <t>時間の書き入れは
　８．３０
　９．００　
１７．３０　のように
　</t>
        </r>
      </text>
    </comment>
  </commentList>
</comments>
</file>

<file path=xl/sharedStrings.xml><?xml version="1.0" encoding="utf-8"?>
<sst xmlns="http://schemas.openxmlformats.org/spreadsheetml/2006/main" count="374" uniqueCount="244">
  <si>
    <t>その月の社会保険料等控除後の給与等の金額</t>
  </si>
  <si>
    <t>甲</t>
  </si>
  <si>
    <t>※所得税の徴収金額に変化があったときはこの表の数字を入れ替えてください</t>
  </si>
  <si>
    <t>乙</t>
  </si>
  <si>
    <t>時給計算・操 作 説 明 書</t>
  </si>
  <si>
    <t>平成20年1月以降版</t>
  </si>
  <si>
    <t>扶　養　親　族　等　の　数</t>
  </si>
  <si>
    <t>以　上</t>
  </si>
  <si>
    <t>未　満</t>
  </si>
  <si>
    <r>
      <t>時給計算と給与集計元帳及び給与支払明細書が出来ます。</t>
    </r>
    <r>
      <rPr>
        <sz val="10"/>
        <rFont val="HG丸ｺﾞｼｯｸM-PRO"/>
        <family val="3"/>
        <charset val="128"/>
      </rPr>
      <t>(必要部分にはコメント入り)</t>
    </r>
  </si>
  <si>
    <t>☆Start初期記入</t>
  </si>
  <si>
    <t>給与所得の源泉徴収税額表（平成1９年1月以降分）</t>
  </si>
  <si>
    <t>a</t>
  </si>
  <si>
    <t>年月は選択記入。</t>
  </si>
  <si>
    <t>b</t>
  </si>
  <si>
    <t>給与締切日の選択</t>
  </si>
  <si>
    <t>c</t>
  </si>
  <si>
    <r>
      <t>会</t>
    </r>
    <r>
      <rPr>
        <sz val="12"/>
        <rFont val="HG丸ｺﾞｼｯｸM-PRO"/>
        <family val="3"/>
        <charset val="128"/>
      </rPr>
      <t>社名・時給社員の名前を入れてください。</t>
    </r>
  </si>
  <si>
    <t>※前年度までは数字の入れ替えですみましたが、19年度は</t>
  </si>
  <si>
    <t>時給社員の時給、残業時給等入れる（金額など自由設定）</t>
  </si>
  <si>
    <t>税率が変わったため計算式を変えました。そのため</t>
  </si>
  <si>
    <t>d</t>
  </si>
  <si>
    <t>休祭日のチェックを毎月当初にしてください</t>
  </si>
  <si>
    <t>前年度までご利用になった方は申し訳ありませんが</t>
  </si>
  <si>
    <t>e</t>
  </si>
  <si>
    <t>扶養家族の人数を９選択</t>
  </si>
  <si>
    <t>19年度版 soft に変えていただきたい</t>
  </si>
  <si>
    <t>f</t>
  </si>
  <si>
    <t>所得税の控除は甲欄、乙欄、空欄（控除しない）の３選択</t>
  </si>
  <si>
    <t>★所得税は交通費を含めない金額から社会保険料を差し引いた金額から計算</t>
  </si>
  <si>
    <t>★一律に支払う交通費は給料に加算すべきですがこの計算書は交通費除外して計算します</t>
  </si>
  <si>
    <t>g</t>
  </si>
  <si>
    <t>雇用保険は　A、B、空欄（控除しない）の３選択</t>
  </si>
  <si>
    <t>今後　税額変更の折は下記の表をチェックしてください</t>
  </si>
  <si>
    <t>★雇用保険は交通費を含めた支払い総金額を基に計算</t>
  </si>
  <si>
    <t>★雇用保険の計算シュミレーション参考までに</t>
  </si>
  <si>
    <t>http://www.kawagoe.or.jp/tools/koyo.htm</t>
  </si>
  <si>
    <t>源泉徴収金額の変更の折は修正ください  　　　　　　 社会保険等控除後の金額(源泉徴収税額表)</t>
  </si>
  <si>
    <t>時間給計算シート</t>
  </si>
  <si>
    <r>
      <t>(見出しシートA.B.</t>
    </r>
    <r>
      <rPr>
        <sz val="10"/>
        <rFont val="ＭＳ Ｐゴシック"/>
        <family val="3"/>
        <charset val="128"/>
      </rPr>
      <t>・・・</t>
    </r>
    <r>
      <rPr>
        <sz val="10"/>
        <rFont val="HG丸ｺﾞｼｯｸM-PRO"/>
        <family val="3"/>
        <charset val="128"/>
      </rPr>
      <t>)</t>
    </r>
  </si>
  <si>
    <t>※源泉徴収税額表から</t>
  </si>
  <si>
    <t>m</t>
  </si>
  <si>
    <t>時間給社員の出社、退社時間の記入による給料計算は下部表示の</t>
  </si>
  <si>
    <t>～</t>
  </si>
  <si>
    <t>記載どおり</t>
  </si>
  <si>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</si>
  <si>
    <t>扶養家族の一人当たりの控除金額</t>
  </si>
  <si>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</si>
  <si>
    <t>以上</t>
  </si>
  <si>
    <t>ダブルクリックして名前を記入ください</t>
  </si>
  <si>
    <t>※この表の変更は色のついた部分のみにしてください</t>
  </si>
  <si>
    <r>
      <t>通常、時間を入力する時は</t>
    </r>
    <r>
      <rPr>
        <b/>
        <sz val="11"/>
        <rFont val="HG丸ｺﾞｼｯｸM-PRO"/>
        <family val="3"/>
        <charset val="128"/>
      </rPr>
      <t>コロン「：」</t>
    </r>
    <r>
      <rPr>
        <sz val="11"/>
        <rFont val="HG丸ｺﾞｼｯｸM-PRO"/>
        <family val="3"/>
        <charset val="128"/>
      </rPr>
      <t>を使用しますが、このファイルでは</t>
    </r>
  </si>
  <si>
    <r>
      <t>テンキーで入力できるよう小数点「．」</t>
    </r>
    <r>
      <rPr>
        <sz val="11"/>
        <rFont val="HG丸ｺﾞｼｯｸM-PRO"/>
        <family val="3"/>
        <charset val="128"/>
      </rPr>
      <t>使用に修正してあります。</t>
    </r>
  </si>
  <si>
    <t>24時が過ぎて午前2時半退社のときは24:00に2時間半を加えて、</t>
  </si>
  <si>
    <r>
      <rPr>
        <b/>
        <sz val="12"/>
        <rFont val="HG丸ｺﾞｼｯｸM-PRO"/>
        <family val="3"/>
        <charset val="128"/>
      </rPr>
      <t>26.30</t>
    </r>
    <r>
      <rPr>
        <sz val="11"/>
        <rFont val="HG丸ｺﾞｼｯｸM-PRO"/>
        <family val="3"/>
        <charset val="128"/>
      </rPr>
      <t>　と記入ください</t>
    </r>
  </si>
  <si>
    <t>n</t>
  </si>
  <si>
    <t>2月28日以降の日と、30日の月の31日は無視してください。</t>
  </si>
  <si>
    <t>計算になんら関係はありません。</t>
  </si>
  <si>
    <t>集計元帳</t>
  </si>
  <si>
    <t>（このシートは支払い前の最終チェックシートです）</t>
  </si>
  <si>
    <t>h</t>
  </si>
  <si>
    <t>科目は自由に変えてください。明細書は自動的に変わります。</t>
  </si>
  <si>
    <t>i</t>
  </si>
  <si>
    <t>住民税・年金・保険・手当等記入してください</t>
  </si>
  <si>
    <t>j</t>
  </si>
  <si>
    <t>源泉徴収金額に変更の折は、右記税額表の脇に税率等の表があります</t>
  </si>
  <si>
    <t>金額及び税率等ﾁｪｯｸしてください。</t>
  </si>
  <si>
    <t>また控除表の金額も修正してください</t>
  </si>
  <si>
    <t>小生のHPからコピーしていただくのもいい</t>
  </si>
  <si>
    <t>k</t>
  </si>
  <si>
    <t>下のほうに金種別表、銀行振り込み表添附</t>
  </si>
  <si>
    <t>l</t>
  </si>
  <si>
    <t>集計元帳は進める上で間違いが無ければ良いが念のため毎月印刷し保存のこと。</t>
  </si>
  <si>
    <t>翌月からは入退社時間の書き換えですみます。勿論ＣＤｰＲＷに記録すればいい。</t>
  </si>
  <si>
    <t>支払明細書</t>
  </si>
  <si>
    <t>o</t>
  </si>
  <si>
    <t>このシートは記入するところはありません</t>
  </si>
  <si>
    <t>明細書を印刷する時は当初、必ずプレビューで用紙に収まることを確認してください</t>
  </si>
  <si>
    <t>プレビューの余白(M)と設定(Ｓ)で。</t>
  </si>
  <si>
    <t>なお、印刷範囲を指定し｢選択した部分(N)｣をクリックしてOKしてください。</t>
  </si>
  <si>
    <t>賞与</t>
  </si>
  <si>
    <t>p</t>
  </si>
  <si>
    <t>こんな形で利用したらどうか。支払明細書添附した計算表を作りました</t>
  </si>
  <si>
    <t>利用ください</t>
  </si>
  <si>
    <r>
      <t>年末調整用集計</t>
    </r>
    <r>
      <rPr>
        <sz val="10"/>
        <rFont val="ＭＳ Ｐゴシック"/>
        <family val="3"/>
        <charset val="128"/>
      </rPr>
      <t>（年調と略してもいます）</t>
    </r>
  </si>
  <si>
    <t>シェアソフトには添付していますがこのシートは添付していません。</t>
  </si>
  <si>
    <t>■</t>
  </si>
  <si>
    <t>問い合わせ、修正補填など下記へ連絡ください</t>
  </si>
  <si>
    <t>Haru企画　　平野恒示</t>
  </si>
  <si>
    <t>Email: kooji@key.ocn.ne.jp</t>
  </si>
  <si>
    <t>※この説明書は統一説明文のため不適合な部分があるかもしれません</t>
  </si>
  <si>
    <t>お求め頂きますと所得税と雇用保険を計算しないタイプを同時に提供しています</t>
  </si>
  <si>
    <t>その理由は将来控除金額の変更等に当方が対応できないことが起きたとき、</t>
  </si>
  <si>
    <t>貴社に迷惑が掛かってはいけないと予備シートとして提供する物です。</t>
  </si>
  <si>
    <t>もちろん永久シートとしてこのまま使用いただいても何の問題もありません</t>
  </si>
  <si>
    <t>表計算方式をとっています。</t>
  </si>
  <si>
    <t>マクロで行えば、いちいち値を置き換える必要はありませんが、セルの位置が固定されるため</t>
  </si>
  <si>
    <t>表計算方式にはそぐわない、少々手間が掛かりますが扱いに慣れていただければ</t>
  </si>
  <si>
    <t>時間の短縮と、比較確認作業が楽に済みます。</t>
  </si>
  <si>
    <t>エクセルを楽しんでいただきたい。まずは free soft で十分お試しください</t>
  </si>
  <si>
    <t>所得税控除の乙欄を使用の方にお断りしなければなりません</t>
  </si>
  <si>
    <t>それは一ヶ月の控除後の支給金額が101万円を超えるときは計算が出来ません。</t>
  </si>
  <si>
    <t>その折は所得税雇用保険を計算しない「s type」を使用ください</t>
  </si>
  <si>
    <t>メ　モ</t>
  </si>
  <si>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</si>
  <si>
    <t>基本は一週は4０時間、週休2日制であるから一ヶ月は22日で計算する（21,67日）、年間休日数105日</t>
  </si>
  <si>
    <r>
      <t>所得</t>
    </r>
    <r>
      <rPr>
        <sz val="11"/>
        <rFont val="ＭＳ Ｐゴシック"/>
        <family val="3"/>
        <charset val="128"/>
      </rPr>
      <t>税の計算は健康保険・</t>
    </r>
    <r>
      <rPr>
        <sz val="11"/>
        <rFont val="HG丸ｺﾞｼｯｸM-PRO"/>
        <family val="3"/>
        <charset val="128"/>
      </rPr>
      <t>厚生年金</t>
    </r>
    <r>
      <rPr>
        <sz val="11"/>
        <rFont val="ＭＳ Ｐゴシック"/>
        <family val="3"/>
        <charset val="128"/>
      </rPr>
      <t>・</t>
    </r>
    <r>
      <rPr>
        <sz val="11"/>
        <rFont val="HG丸ｺﾞｼｯｸM-PRO"/>
        <family val="3"/>
        <charset val="128"/>
      </rPr>
      <t>雇用保</t>
    </r>
    <r>
      <rPr>
        <sz val="11"/>
        <rFont val="ＭＳ Ｐゴシック"/>
        <family val="3"/>
        <charset val="128"/>
      </rPr>
      <t>険を差引いた金額で計算する</t>
    </r>
  </si>
  <si>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</si>
  <si>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</si>
  <si>
    <t>雇用保険料の算出は支給するすべてを加算すると考えた計算です</t>
  </si>
  <si>
    <t>祭日・祝日・土曜日・残業・早朝時給は２５％UP</t>
  </si>
  <si>
    <r>
      <t>残</t>
    </r>
    <r>
      <rPr>
        <sz val="11"/>
        <rFont val="HG丸ｺﾞｼｯｸM-PRO"/>
        <family val="3"/>
        <charset val="128"/>
      </rPr>
      <t>業から深夜にいたるときはさらに２５％UP－－－１５０％支給。ただし朝は5時まで</t>
    </r>
  </si>
  <si>
    <t>深夜のみの出勤は25％UPでよい。</t>
  </si>
  <si>
    <r>
      <t>毎</t>
    </r>
    <r>
      <rPr>
        <sz val="11"/>
        <rFont val="HG丸ｺﾞｼｯｸM-PRO"/>
        <family val="3"/>
        <charset val="128"/>
      </rPr>
      <t>週決められた休日の出勤は３５％UP</t>
    </r>
  </si>
  <si>
    <t>著作権とご利用上の制限</t>
  </si>
  <si>
    <t>当ワークシートの著作権は平野恒示にあります</t>
  </si>
  <si>
    <t>１）</t>
  </si>
  <si>
    <t>損害について</t>
  </si>
  <si>
    <t>このソフトウエアをご利用になることによる如何なる損害が生じようとも</t>
  </si>
  <si>
    <t>なんら保障するものではありません</t>
  </si>
  <si>
    <t>２）</t>
  </si>
  <si>
    <t>第三者への受け渡し</t>
  </si>
  <si>
    <t>このソフトウエアを私の許可無く再配布することを禁じます</t>
  </si>
  <si>
    <t>何かありましたら問い合わせてください</t>
  </si>
  <si>
    <t>雇　　用　　保　　険</t>
  </si>
  <si>
    <t>平成21年4月1日以降支給の雇用保険料の改定について</t>
  </si>
  <si>
    <t>これまで利用されていた料額表は廃止されました。今後はすべて賃金額に単純に料率を乗じる方法で算出されます。</t>
  </si>
  <si>
    <t>また、料率の変更がなされました。</t>
  </si>
  <si>
    <t>＜料率＞</t>
  </si>
  <si>
    <t>事業の種類</t>
  </si>
  <si>
    <t>H２１.3.31～</t>
  </si>
  <si>
    <t>２及び３以外の事業</t>
  </si>
  <si>
    <t>１１/1000（４/1000）</t>
  </si>
  <si>
    <t>○土地の耕作若しくは開墾又は植物の栽植、栽培、採取若しくは伐採の事業その他農林の事業（園芸サービスの事業を除く。）</t>
  </si>
  <si>
    <t>13/1000（5/1000）</t>
  </si>
  <si>
    <t>○動物の飼育又は水産動植物の採捕若しくは養殖の事業その他畜産、養蚕又は水産の事業（牛馬の育成、酪農、養鶏又は養豚の事業及び内水面養殖の事業は除く）</t>
  </si>
  <si>
    <t>○清酒の製造の事業</t>
  </si>
  <si>
    <t>土木、建築その他工作物の建築、改造、保存、修理、変更、破壊若しくは解体又はその他の準備の事業</t>
  </si>
  <si>
    <t>14/1000（5/1000）</t>
  </si>
  <si>
    <t>（）内は、被保険者の負担率です。</t>
  </si>
  <si>
    <t>雇用保険の計算シュミレーション参考までに</t>
  </si>
  <si>
    <t>☆start</t>
  </si>
  <si>
    <t>★</t>
  </si>
  <si>
    <t>http://www.yamecci.or.jp/annai/koyou.html</t>
  </si>
  <si>
    <t>page top</t>
  </si>
  <si>
    <t>賞与シート</t>
  </si>
  <si>
    <t>総支給額</t>
  </si>
  <si>
    <t>残</t>
  </si>
  <si>
    <t>賞　与</t>
  </si>
  <si>
    <t>諸手当</t>
  </si>
  <si>
    <t>支給金額</t>
  </si>
  <si>
    <t>健康保険</t>
  </si>
  <si>
    <t>厚生年金</t>
  </si>
  <si>
    <t>所得税</t>
  </si>
  <si>
    <t>総支給金額</t>
  </si>
  <si>
    <t>合　　計</t>
  </si>
  <si>
    <t>賞与金種別表</t>
  </si>
  <si>
    <t>（控え）</t>
  </si>
  <si>
    <t>金　種</t>
  </si>
  <si>
    <t>金　額</t>
  </si>
  <si>
    <t>時給社員名</t>
  </si>
  <si>
    <t>あ</t>
  </si>
  <si>
    <t>A</t>
  </si>
  <si>
    <t>い</t>
  </si>
  <si>
    <t>B</t>
  </si>
  <si>
    <t>計</t>
  </si>
  <si>
    <t>正社員名</t>
  </si>
  <si>
    <t>支給総額</t>
  </si>
  <si>
    <t>給料支払明細書</t>
  </si>
  <si>
    <t>支　　給　　額</t>
  </si>
  <si>
    <t>控　　除　　額</t>
  </si>
  <si>
    <t>合　計</t>
  </si>
  <si>
    <t>差引支給額</t>
  </si>
  <si>
    <t>勤　務　日　数</t>
  </si>
  <si>
    <t>勤　務　時　間</t>
  </si>
  <si>
    <t>貴社の益々の発展を心よりお祈り申し上げます・haru企画</t>
  </si>
  <si>
    <t>時給計算書初期記入とメモ</t>
  </si>
  <si>
    <t>ｎA(2-2)</t>
  </si>
  <si>
    <t>9/8改</t>
  </si>
  <si>
    <t>haru企画</t>
  </si>
  <si>
    <t>締切日</t>
  </si>
  <si>
    <t>西暦</t>
  </si>
  <si>
    <t>年</t>
  </si>
  <si>
    <t>月分給料</t>
  </si>
  <si>
    <t>会社名</t>
  </si>
  <si>
    <t>月</t>
  </si>
  <si>
    <t>日</t>
  </si>
  <si>
    <t>曜日</t>
  </si>
  <si>
    <r>
      <t>雇用保険の</t>
    </r>
    <r>
      <rPr>
        <sz val="11"/>
        <rFont val="ＭＳ Ｐゴシック"/>
        <family val="3"/>
        <charset val="128"/>
      </rPr>
      <t>(A)</t>
    </r>
    <r>
      <rPr>
        <sz val="8"/>
        <rFont val="ＭＳ Ｐゴシック"/>
        <family val="3"/>
        <charset val="128"/>
      </rPr>
      <t>控除料率</t>
    </r>
  </si>
  <si>
    <t>源泉徴収税額表</t>
  </si>
  <si>
    <r>
      <t>雇用保険の</t>
    </r>
    <r>
      <rPr>
        <sz val="11"/>
        <rFont val="ＭＳ Ｐゴシック"/>
        <family val="3"/>
        <charset val="128"/>
      </rPr>
      <t>(B)</t>
    </r>
    <r>
      <rPr>
        <sz val="8"/>
        <rFont val="ＭＳ Ｐゴシック"/>
        <family val="3"/>
        <charset val="128"/>
      </rPr>
      <t>控除料率</t>
    </r>
  </si>
  <si>
    <t>雇用保険解説</t>
  </si>
  <si>
    <t>時　　給</t>
  </si>
  <si>
    <t>所得</t>
  </si>
  <si>
    <t>雇保</t>
  </si>
  <si>
    <t>扶</t>
  </si>
  <si>
    <t>振込</t>
  </si>
  <si>
    <t>生年月日</t>
  </si>
  <si>
    <t>年齢</t>
  </si>
  <si>
    <t>入社年月日</t>
  </si>
  <si>
    <t>勤続年月</t>
  </si>
  <si>
    <t>連絡先</t>
  </si>
  <si>
    <t>　　　住   所　および　備　考</t>
  </si>
  <si>
    <t>岡本太郎</t>
  </si>
  <si>
    <t>※</t>
  </si>
  <si>
    <t>時給社員は下のシート（AB・・）にWクリックして名前を入れる</t>
  </si>
  <si>
    <t>給　　料</t>
  </si>
  <si>
    <t>住     所</t>
  </si>
  <si>
    <t>/</t>
  </si>
  <si>
    <r>
      <t xml:space="preserve">月分        </t>
    </r>
    <r>
      <rPr>
        <sz val="20"/>
        <rFont val="HG丸ｺﾞｼｯｸM-PRO"/>
        <family val="3"/>
        <charset val="128"/>
      </rPr>
      <t>時給社員･集計表</t>
    </r>
  </si>
  <si>
    <t>科目　　　　　　名前</t>
  </si>
  <si>
    <t>支　給　額</t>
  </si>
  <si>
    <t>時給手当</t>
  </si>
  <si>
    <t>家族手当</t>
  </si>
  <si>
    <t>皆勤手当</t>
  </si>
  <si>
    <t>小　計</t>
  </si>
  <si>
    <t>交通費</t>
  </si>
  <si>
    <t>控　除　額</t>
  </si>
  <si>
    <t>支給金額ー保険年金</t>
  </si>
  <si>
    <t>扶養家族人数</t>
  </si>
  <si>
    <r>
      <t xml:space="preserve"> </t>
    </r>
    <r>
      <rPr>
        <sz val="14"/>
        <rFont val="HG丸ｺﾞｼｯｸM-PRO"/>
        <family val="3"/>
        <charset val="128"/>
      </rPr>
      <t xml:space="preserve">月分     </t>
    </r>
    <r>
      <rPr>
        <sz val="20"/>
        <rFont val="HG丸ｺﾞｼｯｸM-PRO"/>
        <family val="3"/>
        <charset val="128"/>
      </rPr>
      <t>社員給料･集計表</t>
    </r>
  </si>
  <si>
    <t>科目　　　　     名前</t>
  </si>
  <si>
    <t>住民税</t>
  </si>
  <si>
    <t>雇用保険</t>
  </si>
  <si>
    <t>現金支払分</t>
  </si>
  <si>
    <t xml:space="preserve">  金 種 別 表　　     　金　額</t>
  </si>
  <si>
    <t>給料支払総額表</t>
  </si>
  <si>
    <t>預かり金額表</t>
  </si>
  <si>
    <t>総控除額</t>
  </si>
  <si>
    <t>差引支給総額</t>
  </si>
  <si>
    <t>支給総金額</t>
  </si>
  <si>
    <t>銀行振り込み明細書</t>
  </si>
  <si>
    <t>名　前</t>
  </si>
  <si>
    <t>口座NO</t>
  </si>
  <si>
    <t>時　給</t>
  </si>
  <si>
    <t xml:space="preserve">     説明ほか</t>
  </si>
  <si>
    <t>出社時間</t>
  </si>
  <si>
    <t>休憩時間</t>
  </si>
  <si>
    <t>退社時間</t>
  </si>
  <si>
    <t>勤務時間</t>
  </si>
  <si>
    <t>支給額</t>
  </si>
  <si>
    <t xml:space="preserve">  Start</t>
  </si>
  <si>
    <t xml:space="preserve">    集計元帳</t>
  </si>
  <si>
    <t>　　出勤日数</t>
  </si>
</sst>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quot;¥&quot;\-#,##0"/>
    <numFmt numFmtId="6" formatCode="&quot;¥&quot;#,##0;[Red]&quot;¥&quot;\-#,##0"/>
    <numFmt numFmtId="176" formatCode="#,###\ "/>
    <numFmt numFmtId="177" formatCode="#,##0_ "/>
    <numFmt numFmtId="178" formatCode="[h]:mm"/>
    <numFmt numFmtId="179" formatCode=";;;"/>
    <numFmt numFmtId="180" formatCode="0_);[Red]\(0\)"/>
    <numFmt numFmtId="181" formatCode="#,###&quot;円&quot;\ "/>
    <numFmt numFmtId="182" formatCode="###\ &quot;円&quot;"/>
    <numFmt numFmtId="183" formatCode="#,##0_);[Red]\(#,##0\)"/>
    <numFmt numFmtId="184" formatCode="#,###"/>
    <numFmt numFmtId="185" formatCode="@&quot;㎞&quot;\ "/>
    <numFmt numFmtId="186" formatCode="[$-411]ge\.m\.d;@"/>
    <numFmt numFmtId="187" formatCode="###&quot;人&quot;"/>
    <numFmt numFmtId="188" formatCode="#,###\ &quot;円&quot;"/>
    <numFmt numFmtId="189" formatCode="#,###&quot;月分&quot;\ "/>
    <numFmt numFmtId="190" formatCode="#,###\ &quot;月分&quot;"/>
    <numFmt numFmtId="191" formatCode="h:mm;#,#00"/>
    <numFmt numFmtId="192" formatCode="0.00_);[Red]\(0.00\)"/>
    <numFmt numFmtId="193" formatCode="h:mm;@"/>
    <numFmt numFmtId="194" formatCode="@&quot;殿&quot;"/>
    <numFmt numFmtId="195" formatCode="@&quot;賞与&quot;"/>
    <numFmt numFmtId="196" formatCode="[$-411]ggge&quot;年&quot;m&quot;月&quot;d&quot;日&quot;;@"/>
    <numFmt numFmtId="197" formatCode="0_ "/>
    <numFmt numFmtId="198" formatCode="0.00000_);\(0.00000\)"/>
    <numFmt numFmtId="199" formatCode="0.00000"/>
  </numFmts>
  <fonts count="90">
    <font>
      <sz val="11"/>
      <name val="ＭＳ Ｐゴシック"/>
      <charset val="128"/>
    </font>
    <font>
      <sz val="10"/>
      <name val="HG丸ｺﾞｼｯｸM-PRO"/>
      <family val="3"/>
      <charset val="128"/>
    </font>
    <font>
      <sz val="12"/>
      <name val="HG丸ｺﾞｼｯｸM-PRO"/>
      <family val="3"/>
      <charset val="128"/>
    </font>
    <font>
      <sz val="10"/>
      <name val="ＭＳ Ｐゴシック"/>
      <family val="3"/>
      <charset val="128"/>
    </font>
    <font>
      <sz val="11"/>
      <name val="HG丸ｺﾞｼｯｸM-PRO"/>
      <family val="3"/>
      <charset val="128"/>
    </font>
    <font>
      <b/>
      <sz val="11"/>
      <name val="HG丸ｺﾞｼｯｸM-PRO"/>
      <family val="3"/>
      <charset val="128"/>
    </font>
    <font>
      <b/>
      <sz val="12"/>
      <name val="HG丸ｺﾞｼｯｸM-PRO"/>
      <family val="3"/>
      <charset val="128"/>
    </font>
    <font>
      <sz val="12"/>
      <name val="ＭＳ Ｐゴシック"/>
      <family val="3"/>
      <charset val="128"/>
    </font>
    <font>
      <sz val="8"/>
      <name val="ＭＳ Ｐゴシック"/>
      <family val="3"/>
      <charset val="128"/>
    </font>
    <font>
      <sz val="20"/>
      <name val="HG丸ｺﾞｼｯｸM-PRO"/>
      <family val="3"/>
      <charset val="128"/>
    </font>
    <font>
      <sz val="14"/>
      <name val="HG丸ｺﾞｼｯｸM-PRO"/>
      <family val="3"/>
      <charset val="128"/>
    </font>
    <font>
      <sz val="11"/>
      <color indexed="8"/>
      <name val="ＭＳ Ｐゴシック"/>
      <family val="3"/>
      <charset val="128"/>
    </font>
    <font>
      <sz val="11"/>
      <color indexed="9"/>
      <name val="ＭＳ Ｐゴシック"/>
      <family val="3"/>
      <charset val="128"/>
    </font>
    <font>
      <b/>
      <sz val="18"/>
      <color indexed="62"/>
      <name val="ＭＳ Ｐゴシック"/>
      <family val="3"/>
      <charset val="128"/>
    </font>
    <font>
      <b/>
      <sz val="11"/>
      <color indexed="9"/>
      <name val="ＭＳ Ｐゴシック"/>
      <family val="3"/>
      <charset val="128"/>
    </font>
    <font>
      <sz val="11"/>
      <color indexed="60"/>
      <name val="ＭＳ Ｐゴシック"/>
      <family val="3"/>
      <charset val="128"/>
    </font>
    <font>
      <u/>
      <sz val="11"/>
      <color indexed="12"/>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62"/>
      <name val="ＭＳ Ｐゴシック"/>
      <family val="3"/>
      <charset val="128"/>
    </font>
    <font>
      <b/>
      <sz val="13"/>
      <color indexed="62"/>
      <name val="ＭＳ Ｐゴシック"/>
      <family val="3"/>
      <charset val="128"/>
    </font>
    <font>
      <b/>
      <sz val="11"/>
      <color indexed="62"/>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9"/>
      <name val="HG丸ｺﾞｼｯｸM-PRO"/>
      <family val="3"/>
      <charset val="128"/>
    </font>
    <font>
      <sz val="14"/>
      <name val="ＭＳ Ｐゴシック"/>
      <family val="3"/>
      <charset val="128"/>
    </font>
    <font>
      <sz val="9"/>
      <name val="ＭＳ Ｐゴシック"/>
      <family val="3"/>
      <charset val="128"/>
    </font>
    <font>
      <sz val="11"/>
      <name val="HGSｺﾞｼｯｸM"/>
      <family val="3"/>
      <charset val="128"/>
    </font>
    <font>
      <sz val="12"/>
      <name val="HGSｺﾞｼｯｸM"/>
      <family val="3"/>
      <charset val="128"/>
    </font>
    <font>
      <sz val="10"/>
      <name val="HGSｺﾞｼｯｸM"/>
      <family val="3"/>
      <charset val="128"/>
    </font>
    <font>
      <sz val="8"/>
      <color indexed="10"/>
      <name val="HG丸ｺﾞｼｯｸM-PRO"/>
      <family val="3"/>
      <charset val="128"/>
    </font>
    <font>
      <sz val="9"/>
      <name val="HGSｺﾞｼｯｸM"/>
      <family val="3"/>
      <charset val="128"/>
    </font>
    <font>
      <sz val="10"/>
      <name val="HG正楷書体-PRO"/>
      <family val="4"/>
      <charset val="128"/>
    </font>
    <font>
      <sz val="16"/>
      <name val="HG丸ｺﾞｼｯｸM-PRO"/>
      <family val="3"/>
      <charset val="128"/>
    </font>
    <font>
      <sz val="9"/>
      <color indexed="10"/>
      <name val="HG丸ｺﾞｼｯｸM-PRO"/>
      <family val="3"/>
      <charset val="128"/>
    </font>
    <font>
      <sz val="16"/>
      <name val="ＭＳ Ｐゴシック"/>
      <family val="3"/>
      <charset val="128"/>
    </font>
    <font>
      <b/>
      <sz val="18"/>
      <name val="ＭＳ Ｐゴシック"/>
      <family val="3"/>
      <charset val="128"/>
    </font>
    <font>
      <sz val="10"/>
      <name val="ＭＳ 明朝"/>
      <family val="1"/>
      <charset val="128"/>
    </font>
    <font>
      <u/>
      <sz val="11"/>
      <color indexed="10"/>
      <name val="ＭＳ Ｐゴシック"/>
      <family val="3"/>
      <charset val="128"/>
    </font>
    <font>
      <u/>
      <sz val="9"/>
      <color indexed="57"/>
      <name val="ＭＳ Ｐゴシック"/>
      <family val="3"/>
      <charset val="128"/>
    </font>
    <font>
      <u/>
      <sz val="9"/>
      <color indexed="48"/>
      <name val="ＭＳ Ｐゴシック"/>
      <family val="3"/>
      <charset val="128"/>
    </font>
    <font>
      <sz val="18"/>
      <name val="HG丸ｺﾞｼｯｸM-PRO"/>
      <family val="3"/>
      <charset val="128"/>
    </font>
    <font>
      <sz val="10"/>
      <name val="HGS創英角ﾎﾟｯﾌﾟ体"/>
      <family val="3"/>
      <charset val="128"/>
    </font>
    <font>
      <sz val="8"/>
      <name val="HG丸ｺﾞｼｯｸM-PRO"/>
      <family val="3"/>
      <charset val="128"/>
    </font>
    <font>
      <sz val="11"/>
      <color indexed="9"/>
      <name val="HGSｺﾞｼｯｸM"/>
      <family val="3"/>
      <charset val="128"/>
    </font>
    <font>
      <sz val="12"/>
      <color indexed="9"/>
      <name val="HGSｺﾞｼｯｸM"/>
      <family val="3"/>
      <charset val="128"/>
    </font>
    <font>
      <sz val="12"/>
      <name val="HG正楷書体-PRO"/>
      <family val="4"/>
      <charset val="128"/>
    </font>
    <font>
      <sz val="14"/>
      <color indexed="10"/>
      <name val="ＭＳ Ｐゴシック"/>
      <family val="3"/>
      <charset val="128"/>
    </font>
    <font>
      <sz val="13"/>
      <name val="HG丸ｺﾞｼｯｸM-PRO"/>
      <family val="3"/>
      <charset val="128"/>
    </font>
    <font>
      <b/>
      <sz val="12"/>
      <name val="HGSｺﾞｼｯｸM"/>
      <family val="3"/>
      <charset val="128"/>
    </font>
    <font>
      <sz val="11"/>
      <name val="HGP創英角ﾎﾟｯﾌﾟ体"/>
      <family val="3"/>
      <charset val="128"/>
    </font>
    <font>
      <sz val="16"/>
      <name val="HGP創英角ﾎﾟｯﾌﾟ体"/>
      <family val="3"/>
      <charset val="128"/>
    </font>
    <font>
      <sz val="14"/>
      <name val="HG正楷書体-PRO"/>
      <family val="4"/>
      <charset val="128"/>
    </font>
    <font>
      <sz val="12"/>
      <color indexed="9"/>
      <name val="HG丸ｺﾞｼｯｸM-PRO"/>
      <family val="3"/>
      <charset val="128"/>
    </font>
    <font>
      <sz val="11"/>
      <name val="ＭＳ 明朝"/>
      <family val="1"/>
      <charset val="128"/>
    </font>
    <font>
      <sz val="12"/>
      <color indexed="8"/>
      <name val="HG丸ｺﾞｼｯｸM-PRO"/>
      <family val="3"/>
      <charset val="128"/>
    </font>
    <font>
      <sz val="11"/>
      <name val="HG正楷書体-PRO"/>
      <family val="4"/>
      <charset val="128"/>
    </font>
    <font>
      <sz val="12"/>
      <name val="HGｺﾞｼｯｸM"/>
      <family val="3"/>
      <charset val="128"/>
    </font>
    <font>
      <sz val="10"/>
      <color indexed="10"/>
      <name val="HG丸ｺﾞｼｯｸM-PRO"/>
      <family val="3"/>
      <charset val="128"/>
    </font>
    <font>
      <sz val="11"/>
      <color indexed="10"/>
      <name val="HG丸ｺﾞｼｯｸM-PRO"/>
      <family val="3"/>
      <charset val="128"/>
    </font>
    <font>
      <b/>
      <sz val="10"/>
      <color indexed="10"/>
      <name val="HG丸ｺﾞｼｯｸM-PRO"/>
      <family val="3"/>
      <charset val="128"/>
    </font>
    <font>
      <b/>
      <sz val="12"/>
      <color indexed="10"/>
      <name val="HG丸ｺﾞｼｯｸM-PRO"/>
      <family val="3"/>
      <charset val="128"/>
    </font>
    <font>
      <sz val="11"/>
      <color indexed="8"/>
      <name val="HG丸ｺﾞｼｯｸM-PRO"/>
      <family val="3"/>
      <charset val="128"/>
    </font>
    <font>
      <b/>
      <sz val="11"/>
      <color indexed="10"/>
      <name val="HG丸ｺﾞｼｯｸM-PRO"/>
      <family val="3"/>
      <charset val="128"/>
    </font>
    <font>
      <u/>
      <sz val="13"/>
      <color indexed="12"/>
      <name val="HG丸ｺﾞｼｯｸM-PRO"/>
      <family val="3"/>
      <charset val="128"/>
    </font>
    <font>
      <sz val="12"/>
      <color indexed="10"/>
      <name val="ＭＳ Ｐゴシック"/>
      <family val="3"/>
      <charset val="128"/>
    </font>
    <font>
      <sz val="9"/>
      <color indexed="10"/>
      <name val="ＭＳ Ｐゴシック"/>
      <family val="3"/>
      <charset val="128"/>
    </font>
    <font>
      <u/>
      <sz val="10"/>
      <color indexed="12"/>
      <name val="ＭＳ Ｐゴシック"/>
      <family val="3"/>
      <charset val="128"/>
    </font>
    <font>
      <sz val="13"/>
      <name val="HG正楷書体-PRO"/>
      <family val="4"/>
      <charset val="128"/>
    </font>
    <font>
      <sz val="11"/>
      <color indexed="10"/>
      <name val="ＭＳ 明朝"/>
      <family val="1"/>
      <charset val="128"/>
    </font>
    <font>
      <b/>
      <sz val="13.5"/>
      <name val="ＭＳ Ｐゴシック"/>
      <family val="3"/>
      <charset val="128"/>
    </font>
    <font>
      <u/>
      <sz val="8"/>
      <color indexed="12"/>
      <name val="ＭＳ Ｐゴシック"/>
      <family val="3"/>
      <charset val="128"/>
    </font>
    <font>
      <u/>
      <sz val="10"/>
      <color indexed="12"/>
      <name val="HG丸ｺﾞｼｯｸM-PRO"/>
      <family val="3"/>
      <charset val="128"/>
    </font>
    <font>
      <u/>
      <sz val="12"/>
      <color indexed="12"/>
      <name val="HG丸ｺﾞｼｯｸM-PRO"/>
      <family val="3"/>
      <charset val="128"/>
    </font>
    <font>
      <b/>
      <i/>
      <sz val="11"/>
      <name val="ＭＳ Ｐゴシック"/>
      <family val="3"/>
      <charset val="128"/>
    </font>
    <font>
      <i/>
      <sz val="11"/>
      <name val="ＭＳ Ｐゴシック"/>
      <family val="3"/>
      <charset val="128"/>
    </font>
    <font>
      <b/>
      <sz val="16"/>
      <name val="ＭＳ Ｐゴシック"/>
      <family val="3"/>
      <charset val="128"/>
    </font>
    <font>
      <sz val="8"/>
      <color indexed="12"/>
      <name val="ＭＳ Ｐゴシック"/>
      <family val="3"/>
      <charset val="128"/>
    </font>
    <font>
      <b/>
      <sz val="11"/>
      <name val="ＭＳ Ｐゴシック"/>
      <family val="3"/>
      <charset val="128"/>
    </font>
    <font>
      <sz val="14"/>
      <name val="HGS創英角ﾎﾟｯﾌﾟ体"/>
      <family val="3"/>
      <charset val="128"/>
    </font>
    <font>
      <sz val="18"/>
      <name val="ＭＳ Ｐゴシック"/>
      <family val="3"/>
      <charset val="128"/>
    </font>
    <font>
      <b/>
      <sz val="20"/>
      <name val="ＭＳ Ｐゴシック"/>
      <family val="3"/>
      <charset val="128"/>
    </font>
    <font>
      <sz val="9"/>
      <color indexed="57"/>
      <name val="ＭＳ Ｐゴシック"/>
      <family val="3"/>
      <charset val="128"/>
    </font>
    <font>
      <sz val="11"/>
      <name val="ＭＳ Ｐゴシック"/>
      <family val="3"/>
      <charset val="128"/>
    </font>
    <font>
      <sz val="6"/>
      <name val="ＭＳ Ｐゴシック"/>
      <family val="3"/>
      <charset val="128"/>
    </font>
  </fonts>
  <fills count="28">
    <fill>
      <patternFill patternType="none"/>
    </fill>
    <fill>
      <patternFill patternType="gray125"/>
    </fill>
    <fill>
      <patternFill patternType="solid">
        <fgColor indexed="47"/>
        <bgColor indexed="64"/>
      </patternFill>
    </fill>
    <fill>
      <patternFill patternType="solid">
        <fgColor indexed="29"/>
        <bgColor indexed="64"/>
      </patternFill>
    </fill>
    <fill>
      <patternFill patternType="solid">
        <fgColor indexed="10"/>
        <bgColor indexed="64"/>
      </patternFill>
    </fill>
    <fill>
      <patternFill patternType="solid">
        <fgColor indexed="54"/>
        <bgColor indexed="64"/>
      </patternFill>
    </fill>
    <fill>
      <patternFill patternType="solid">
        <fgColor indexed="9"/>
        <bgColor indexed="64"/>
      </patternFill>
    </fill>
    <fill>
      <patternFill patternType="solid">
        <fgColor indexed="41"/>
        <bgColor indexed="64"/>
      </patternFill>
    </fill>
    <fill>
      <patternFill patternType="solid">
        <fgColor indexed="26"/>
        <bgColor indexed="64"/>
      </patternFill>
    </fill>
    <fill>
      <patternFill patternType="solid">
        <fgColor indexed="49"/>
        <bgColor indexed="64"/>
      </patternFill>
    </fill>
    <fill>
      <patternFill patternType="solid">
        <fgColor indexed="27"/>
        <bgColor indexed="64"/>
      </patternFill>
    </fill>
    <fill>
      <patternFill patternType="solid">
        <fgColor indexed="22"/>
        <bgColor indexed="64"/>
      </patternFill>
    </fill>
    <fill>
      <patternFill patternType="solid">
        <fgColor indexed="44"/>
        <bgColor indexed="64"/>
      </patternFill>
    </fill>
    <fill>
      <patternFill patternType="solid">
        <fgColor indexed="50"/>
        <bgColor indexed="64"/>
      </patternFill>
    </fill>
    <fill>
      <patternFill patternType="solid">
        <fgColor indexed="57"/>
        <bgColor indexed="64"/>
      </patternFill>
    </fill>
    <fill>
      <patternFill patternType="solid">
        <fgColor indexed="53"/>
        <bgColor indexed="64"/>
      </patternFill>
    </fill>
    <fill>
      <patternFill patternType="solid">
        <fgColor indexed="55"/>
        <bgColor indexed="64"/>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51"/>
        <bgColor indexed="64"/>
      </patternFill>
    </fill>
    <fill>
      <patternFill patternType="solid">
        <fgColor indexed="48"/>
        <bgColor indexed="64"/>
      </patternFill>
    </fill>
    <fill>
      <patternFill patternType="solid">
        <fgColor indexed="13"/>
        <bgColor indexed="64"/>
      </patternFill>
    </fill>
    <fill>
      <patternFill patternType="solid">
        <fgColor indexed="15"/>
        <bgColor indexed="64"/>
      </patternFill>
    </fill>
    <fill>
      <patternFill patternType="solid">
        <fgColor indexed="11"/>
        <bgColor indexed="64"/>
      </patternFill>
    </fill>
    <fill>
      <patternFill patternType="solid">
        <fgColor indexed="14"/>
        <bgColor indexed="64"/>
      </patternFill>
    </fill>
    <fill>
      <patternFill patternType="solid">
        <fgColor theme="0" tint="-4.9989318521683403E-2"/>
        <bgColor indexed="64"/>
      </patternFill>
    </fill>
    <fill>
      <patternFill patternType="solid">
        <fgColor theme="0"/>
        <bgColor indexed="64"/>
      </patternFill>
    </fill>
  </fills>
  <borders count="88">
    <border>
      <left/>
      <right/>
      <top/>
      <bottom/>
      <diagonal/>
    </border>
    <border>
      <left style="thin">
        <color indexed="22"/>
      </left>
      <right style="thin">
        <color indexed="22"/>
      </right>
      <top style="thin">
        <color indexed="22"/>
      </top>
      <bottom style="thin">
        <color indexed="22"/>
      </bottom>
      <diagonal/>
    </border>
    <border>
      <left/>
      <right/>
      <top style="thin">
        <color indexed="49"/>
      </top>
      <bottom style="double">
        <color indexed="49"/>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medium">
        <color indexed="49"/>
      </bottom>
      <diagonal/>
    </border>
    <border>
      <left/>
      <right/>
      <top/>
      <bottom style="thick">
        <color indexed="22"/>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hair">
        <color indexed="64"/>
      </left>
      <right/>
      <top style="hair">
        <color indexed="64"/>
      </top>
      <bottom/>
      <diagonal/>
    </border>
    <border diagonalUp="1">
      <left style="hair">
        <color indexed="64"/>
      </left>
      <right style="hair">
        <color indexed="64"/>
      </right>
      <top/>
      <bottom style="hair">
        <color indexed="64"/>
      </bottom>
      <diagonal style="hair">
        <color indexed="64"/>
      </diagonal>
    </border>
    <border>
      <left style="hair">
        <color indexed="64"/>
      </left>
      <right style="hair">
        <color indexed="64"/>
      </right>
      <top/>
      <bottom style="hair">
        <color indexed="64"/>
      </bottom>
      <diagonal/>
    </border>
    <border>
      <left/>
      <right/>
      <top style="medium">
        <color indexed="64"/>
      </top>
      <bottom style="medium">
        <color indexed="64"/>
      </bottom>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style="thin">
        <color indexed="64"/>
      </right>
      <top style="medium">
        <color indexed="64"/>
      </top>
      <bottom style="medium">
        <color indexed="64"/>
      </bottom>
      <diagonal/>
    </border>
    <border>
      <left style="thin">
        <color indexed="64"/>
      </left>
      <right style="hair">
        <color indexed="64"/>
      </right>
      <top style="hair">
        <color indexed="64"/>
      </top>
      <bottom style="hair">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hair">
        <color indexed="64"/>
      </bottom>
      <diagonal style="hair">
        <color indexed="64"/>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hair">
        <color indexed="64"/>
      </left>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dotted">
        <color indexed="64"/>
      </left>
      <right style="dotted">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diagonal/>
    </border>
    <border>
      <left style="thin">
        <color indexed="64"/>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bottom/>
      <diagonal/>
    </border>
    <border>
      <left style="thin">
        <color indexed="64"/>
      </left>
      <right style="hair">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n">
        <color indexed="64"/>
      </left>
      <right style="thick">
        <color indexed="64"/>
      </right>
      <top style="thick">
        <color indexed="64"/>
      </top>
      <bottom/>
      <diagonal/>
    </border>
    <border>
      <left style="medium">
        <color indexed="64"/>
      </left>
      <right style="medium">
        <color indexed="64"/>
      </right>
      <top style="medium">
        <color indexed="64"/>
      </top>
      <bottom/>
      <diagonal/>
    </border>
    <border>
      <left style="thick">
        <color indexed="64"/>
      </left>
      <right style="thin">
        <color indexed="64"/>
      </right>
      <top/>
      <bottom/>
      <diagonal/>
    </border>
    <border>
      <left style="thin">
        <color indexed="64"/>
      </left>
      <right style="thick">
        <color indexed="64"/>
      </right>
      <top/>
      <bottom/>
      <diagonal/>
    </border>
    <border>
      <left style="medium">
        <color indexed="64"/>
      </left>
      <right style="medium">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medium">
        <color indexed="64"/>
      </bottom>
      <diagonal/>
    </border>
    <border>
      <left/>
      <right/>
      <top/>
      <bottom style="medium">
        <color indexed="64"/>
      </bottom>
      <diagonal/>
    </border>
    <border>
      <left style="thick">
        <color indexed="64"/>
      </left>
      <right style="thin">
        <color indexed="64"/>
      </right>
      <top/>
      <bottom style="medium">
        <color indexed="64"/>
      </bottom>
      <diagonal/>
    </border>
    <border>
      <left style="thin">
        <color indexed="64"/>
      </left>
      <right style="thick">
        <color indexed="64"/>
      </right>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style="thick">
        <color indexed="64"/>
      </left>
      <right style="thin">
        <color indexed="64"/>
      </right>
      <top style="medium">
        <color indexed="64"/>
      </top>
      <bottom/>
      <diagonal/>
    </border>
    <border>
      <left style="thin">
        <color indexed="64"/>
      </left>
      <right style="thick">
        <color indexed="64"/>
      </right>
      <top style="medium">
        <color indexed="64"/>
      </top>
      <bottom/>
      <diagonal/>
    </border>
    <border>
      <left style="thick">
        <color indexed="64"/>
      </left>
      <right style="thin">
        <color indexed="64"/>
      </right>
      <top/>
      <bottom style="thick">
        <color indexed="64"/>
      </bottom>
      <diagonal/>
    </border>
    <border>
      <left style="thin">
        <color indexed="64"/>
      </left>
      <right style="thin">
        <color indexed="64"/>
      </right>
      <top/>
      <bottom style="thick">
        <color indexed="64"/>
      </bottom>
      <diagonal/>
    </border>
    <border>
      <left style="thin">
        <color indexed="64"/>
      </left>
      <right style="thick">
        <color indexed="64"/>
      </right>
      <top/>
      <bottom style="thick">
        <color indexed="64"/>
      </bottom>
      <diagonal/>
    </border>
    <border>
      <left style="medium">
        <color indexed="64"/>
      </left>
      <right style="medium">
        <color indexed="64"/>
      </right>
      <top/>
      <bottom style="thick">
        <color indexed="64"/>
      </bottom>
      <diagonal/>
    </border>
    <border>
      <left style="thin">
        <color indexed="8"/>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right style="medium">
        <color indexed="64"/>
      </right>
      <top/>
      <bottom/>
      <diagonal/>
    </border>
    <border>
      <left/>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diagonalDown="1">
      <left style="thin">
        <color indexed="64"/>
      </left>
      <right/>
      <top style="thin">
        <color indexed="64"/>
      </top>
      <bottom style="thin">
        <color indexed="64"/>
      </bottom>
      <diagonal style="hair">
        <color indexed="64"/>
      </diagonal>
    </border>
    <border diagonalDown="1">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6">
    <xf numFmtId="0" fontId="0" fillId="0" borderId="0"/>
    <xf numFmtId="0" fontId="11" fillId="2" borderId="0" applyNumberFormat="0" applyBorder="0" applyAlignment="0" applyProtection="0">
      <alignment vertical="center"/>
    </xf>
    <xf numFmtId="0" fontId="12" fillId="2" borderId="0" applyNumberFormat="0" applyBorder="0" applyAlignment="0" applyProtection="0">
      <alignment vertical="center"/>
    </xf>
    <xf numFmtId="0" fontId="11" fillId="3" borderId="0" applyNumberFormat="0" applyBorder="0" applyAlignment="0" applyProtection="0">
      <alignment vertical="center"/>
    </xf>
    <xf numFmtId="0" fontId="12" fillId="3" borderId="0" applyNumberFormat="0" applyBorder="0" applyAlignment="0" applyProtection="0">
      <alignment vertical="center"/>
    </xf>
    <xf numFmtId="0" fontId="11" fillId="2" borderId="0" applyNumberFormat="0" applyBorder="0" applyAlignment="0" applyProtection="0">
      <alignment vertical="center"/>
    </xf>
    <xf numFmtId="38" fontId="88" fillId="0" borderId="0" applyFont="0" applyFill="0" applyBorder="0" applyAlignment="0" applyProtection="0"/>
    <xf numFmtId="0" fontId="12" fillId="4" borderId="0" applyNumberFormat="0" applyBorder="0" applyAlignment="0" applyProtection="0">
      <alignment vertical="center"/>
    </xf>
    <xf numFmtId="9" fontId="88" fillId="0" borderId="0" applyFont="0" applyFill="0" applyBorder="0" applyAlignment="0" applyProtection="0"/>
    <xf numFmtId="0" fontId="12" fillId="5" borderId="0" applyNumberFormat="0" applyBorder="0" applyAlignment="0" applyProtection="0">
      <alignment vertical="center"/>
    </xf>
    <xf numFmtId="6" fontId="88" fillId="0" borderId="0" applyFont="0" applyFill="0" applyBorder="0" applyAlignment="0" applyProtection="0"/>
    <xf numFmtId="0" fontId="11" fillId="6" borderId="0" applyNumberFormat="0" applyBorder="0" applyAlignment="0" applyProtection="0">
      <alignment vertical="center"/>
    </xf>
    <xf numFmtId="0" fontId="11" fillId="7" borderId="0" applyNumberFormat="0" applyBorder="0" applyAlignment="0" applyProtection="0">
      <alignment vertical="center"/>
    </xf>
    <xf numFmtId="0" fontId="88" fillId="8" borderId="1" applyNumberFormat="0" applyFont="0" applyAlignment="0" applyProtection="0">
      <alignment vertical="center"/>
    </xf>
    <xf numFmtId="0" fontId="11" fillId="6" borderId="0" applyNumberFormat="0" applyBorder="0" applyAlignment="0" applyProtection="0">
      <alignment vertical="center"/>
    </xf>
    <xf numFmtId="0" fontId="12" fillId="9" borderId="0" applyNumberFormat="0" applyBorder="0" applyAlignment="0" applyProtection="0">
      <alignment vertical="center"/>
    </xf>
    <xf numFmtId="0" fontId="11" fillId="10" borderId="0" applyNumberFormat="0" applyBorder="0" applyAlignment="0" applyProtection="0">
      <alignment vertical="center"/>
    </xf>
    <xf numFmtId="0" fontId="24" fillId="0" borderId="2" applyNumberFormat="0" applyFill="0" applyAlignment="0" applyProtection="0">
      <alignment vertical="center"/>
    </xf>
    <xf numFmtId="0" fontId="16" fillId="0" borderId="0" applyNumberFormat="0" applyFill="0" applyBorder="0" applyAlignment="0" applyProtection="0">
      <alignment vertical="top"/>
      <protection locked="0"/>
    </xf>
    <xf numFmtId="0" fontId="11" fillId="11" borderId="0" applyNumberFormat="0" applyBorder="0" applyAlignment="0" applyProtection="0">
      <alignment vertical="center"/>
    </xf>
    <xf numFmtId="0" fontId="11" fillId="7" borderId="0" applyNumberFormat="0" applyBorder="0" applyAlignment="0" applyProtection="0">
      <alignment vertical="center"/>
    </xf>
    <xf numFmtId="0" fontId="11" fillId="11" borderId="0" applyNumberFormat="0" applyBorder="0" applyAlignment="0" applyProtection="0">
      <alignment vertical="center"/>
    </xf>
    <xf numFmtId="0" fontId="11" fillId="12" borderId="0" applyNumberFormat="0" applyBorder="0" applyAlignment="0" applyProtection="0">
      <alignment vertical="center"/>
    </xf>
    <xf numFmtId="0" fontId="11" fillId="2" borderId="0" applyNumberFormat="0" applyBorder="0" applyAlignment="0" applyProtection="0">
      <alignment vertical="center"/>
    </xf>
    <xf numFmtId="0" fontId="12" fillId="13" borderId="0" applyNumberFormat="0" applyBorder="0" applyAlignment="0" applyProtection="0">
      <alignment vertical="center"/>
    </xf>
    <xf numFmtId="0" fontId="12" fillId="11" borderId="0" applyNumberFormat="0" applyBorder="0" applyAlignment="0" applyProtection="0">
      <alignment vertical="center"/>
    </xf>
    <xf numFmtId="0" fontId="12" fillId="9" borderId="0" applyNumberFormat="0" applyBorder="0" applyAlignment="0" applyProtection="0">
      <alignment vertical="center"/>
    </xf>
    <xf numFmtId="0" fontId="12" fillId="9" borderId="0" applyNumberFormat="0" applyBorder="0" applyAlignment="0" applyProtection="0">
      <alignment vertical="center"/>
    </xf>
    <xf numFmtId="0" fontId="12" fillId="14" borderId="0" applyNumberFormat="0" applyBorder="0" applyAlignment="0" applyProtection="0">
      <alignment vertical="center"/>
    </xf>
    <xf numFmtId="0" fontId="12" fillId="9" borderId="0" applyNumberFormat="0" applyBorder="0" applyAlignment="0" applyProtection="0">
      <alignment vertical="center"/>
    </xf>
    <xf numFmtId="0" fontId="25" fillId="6" borderId="3" applyNumberFormat="0" applyAlignment="0" applyProtection="0">
      <alignment vertical="center"/>
    </xf>
    <xf numFmtId="0" fontId="21" fillId="0" borderId="4" applyNumberFormat="0" applyFill="0" applyAlignment="0" applyProtection="0">
      <alignment vertical="center"/>
    </xf>
    <xf numFmtId="0" fontId="12" fillId="15" borderId="0" applyNumberFormat="0" applyBorder="0" applyAlignment="0" applyProtection="0">
      <alignment vertical="center"/>
    </xf>
    <xf numFmtId="0" fontId="17" fillId="0" borderId="5" applyNumberFormat="0" applyFill="0" applyAlignment="0" applyProtection="0">
      <alignment vertical="center"/>
    </xf>
    <xf numFmtId="0" fontId="13" fillId="0" borderId="0" applyNumberFormat="0" applyFill="0" applyBorder="0" applyAlignment="0" applyProtection="0">
      <alignment vertical="center"/>
    </xf>
    <xf numFmtId="0" fontId="27" fillId="2" borderId="6" applyNumberFormat="0" applyAlignment="0" applyProtection="0">
      <alignment vertical="center"/>
    </xf>
    <xf numFmtId="0" fontId="14" fillId="16" borderId="7" applyNumberFormat="0" applyAlignment="0" applyProtection="0">
      <alignment vertical="center"/>
    </xf>
    <xf numFmtId="0" fontId="15" fillId="2" borderId="0" applyNumberFormat="0" applyBorder="0" applyAlignment="0" applyProtection="0">
      <alignment vertical="center"/>
    </xf>
    <xf numFmtId="0" fontId="18" fillId="17" borderId="0" applyNumberFormat="0" applyBorder="0" applyAlignment="0" applyProtection="0">
      <alignment vertical="center"/>
    </xf>
    <xf numFmtId="0" fontId="23" fillId="0" borderId="8" applyNumberFormat="0" applyFill="0" applyAlignment="0" applyProtection="0">
      <alignment vertical="center"/>
    </xf>
    <xf numFmtId="0" fontId="19" fillId="6" borderId="6" applyNumberFormat="0" applyAlignment="0" applyProtection="0">
      <alignment vertical="center"/>
    </xf>
    <xf numFmtId="0" fontId="28" fillId="7"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0" applyNumberFormat="0" applyFill="0" applyBorder="0" applyAlignment="0" applyProtection="0">
      <alignment vertical="center"/>
    </xf>
    <xf numFmtId="0" fontId="26" fillId="0" borderId="0" applyNumberFormat="0" applyFill="0" applyBorder="0" applyAlignment="0" applyProtection="0">
      <alignment vertical="center"/>
    </xf>
  </cellStyleXfs>
  <cellXfs count="612">
    <xf numFmtId="0" fontId="0" fillId="0" borderId="0" xfId="0"/>
    <xf numFmtId="176" fontId="4" fillId="0" borderId="0" xfId="0" applyNumberFormat="1" applyFont="1" applyProtection="1">
      <protection locked="0"/>
    </xf>
    <xf numFmtId="176" fontId="29" fillId="0" borderId="0" xfId="0" applyNumberFormat="1" applyFont="1" applyAlignment="1" applyProtection="1">
      <alignment vertical="center"/>
      <protection locked="0"/>
    </xf>
    <xf numFmtId="176" fontId="4" fillId="0" borderId="0" xfId="0" applyNumberFormat="1" applyFont="1" applyAlignment="1" applyProtection="1">
      <alignment vertical="center"/>
      <protection locked="0"/>
    </xf>
    <xf numFmtId="176" fontId="4" fillId="18" borderId="10" xfId="0" applyNumberFormat="1" applyFont="1" applyFill="1" applyBorder="1" applyProtection="1">
      <protection locked="0"/>
    </xf>
    <xf numFmtId="176" fontId="1" fillId="18" borderId="10" xfId="0" applyNumberFormat="1" applyFont="1" applyFill="1" applyBorder="1" applyAlignment="1" applyProtection="1">
      <alignment vertical="center"/>
      <protection locked="0"/>
    </xf>
    <xf numFmtId="176" fontId="1" fillId="0" borderId="0" xfId="0" applyNumberFormat="1" applyFont="1" applyProtection="1">
      <protection locked="0"/>
    </xf>
    <xf numFmtId="176" fontId="1" fillId="0" borderId="0" xfId="0" applyNumberFormat="1" applyFont="1" applyAlignment="1" applyProtection="1">
      <alignment vertical="center"/>
      <protection locked="0"/>
    </xf>
    <xf numFmtId="176" fontId="1" fillId="0" borderId="10" xfId="0" applyNumberFormat="1" applyFont="1" applyBorder="1" applyAlignment="1" applyProtection="1">
      <alignment vertical="center"/>
      <protection hidden="1"/>
    </xf>
    <xf numFmtId="176" fontId="0" fillId="0" borderId="11" xfId="0" applyNumberFormat="1" applyBorder="1" applyProtection="1">
      <protection hidden="1"/>
    </xf>
    <xf numFmtId="177" fontId="0" fillId="0" borderId="11" xfId="0" applyNumberFormat="1" applyBorder="1" applyProtection="1">
      <protection hidden="1"/>
    </xf>
    <xf numFmtId="177" fontId="0" fillId="0" borderId="12" xfId="0" applyNumberFormat="1" applyBorder="1" applyProtection="1">
      <protection hidden="1"/>
    </xf>
    <xf numFmtId="177" fontId="30" fillId="0" borderId="13" xfId="0" applyNumberFormat="1" applyFont="1" applyBorder="1" applyAlignment="1" applyProtection="1">
      <alignment horizontal="center"/>
      <protection locked="0"/>
    </xf>
    <xf numFmtId="177" fontId="0" fillId="0" borderId="11" xfId="0" applyNumberFormat="1" applyBorder="1" applyAlignment="1" applyProtection="1">
      <alignment horizontal="center"/>
      <protection locked="0"/>
    </xf>
    <xf numFmtId="177" fontId="0" fillId="0" borderId="0" xfId="0" applyNumberFormat="1" applyFont="1" applyBorder="1" applyAlignment="1" applyProtection="1">
      <alignment horizontal="center"/>
      <protection locked="0"/>
    </xf>
    <xf numFmtId="177" fontId="0" fillId="0" borderId="0" xfId="0" applyNumberFormat="1" applyProtection="1">
      <protection locked="0"/>
    </xf>
    <xf numFmtId="177" fontId="0" fillId="0" borderId="12" xfId="0" applyNumberFormat="1" applyBorder="1" applyProtection="1">
      <protection locked="0"/>
    </xf>
    <xf numFmtId="177" fontId="3" fillId="0" borderId="14" xfId="0" applyNumberFormat="1" applyFont="1" applyBorder="1" applyAlignment="1" applyProtection="1">
      <alignment horizontal="center"/>
      <protection locked="0"/>
    </xf>
    <xf numFmtId="177" fontId="3" fillId="0" borderId="15" xfId="0" applyNumberFormat="1" applyFont="1" applyBorder="1" applyAlignment="1" applyProtection="1">
      <alignment horizontal="center"/>
      <protection locked="0"/>
    </xf>
    <xf numFmtId="177" fontId="3" fillId="0" borderId="11" xfId="0" applyNumberFormat="1" applyFont="1" applyBorder="1" applyAlignment="1" applyProtection="1">
      <alignment horizontal="center"/>
      <protection locked="0"/>
    </xf>
    <xf numFmtId="177" fontId="3" fillId="0" borderId="12" xfId="0" applyNumberFormat="1" applyFont="1" applyBorder="1" applyAlignment="1" applyProtection="1">
      <alignment horizontal="center"/>
      <protection locked="0"/>
    </xf>
    <xf numFmtId="177" fontId="31" fillId="0" borderId="14" xfId="0" applyNumberFormat="1" applyFont="1" applyBorder="1" applyProtection="1">
      <protection locked="0"/>
    </xf>
    <xf numFmtId="177" fontId="0" fillId="0" borderId="0" xfId="0" applyNumberFormat="1" applyBorder="1" applyAlignment="1" applyProtection="1">
      <alignment horizontal="center"/>
      <protection locked="0"/>
    </xf>
    <xf numFmtId="177" fontId="0" fillId="0" borderId="11" xfId="0" applyNumberFormat="1" applyBorder="1" applyProtection="1">
      <protection locked="0"/>
    </xf>
    <xf numFmtId="176" fontId="4" fillId="6" borderId="0" xfId="0" applyNumberFormat="1" applyFont="1" applyFill="1" applyProtection="1">
      <protection locked="0"/>
    </xf>
    <xf numFmtId="176" fontId="29" fillId="6" borderId="0" xfId="0" applyNumberFormat="1" applyFont="1" applyFill="1" applyAlignment="1" applyProtection="1">
      <alignment vertical="center"/>
      <protection locked="0"/>
    </xf>
    <xf numFmtId="176" fontId="1" fillId="0" borderId="16" xfId="0" applyNumberFormat="1" applyFont="1" applyBorder="1" applyAlignment="1" applyProtection="1">
      <alignment vertical="center"/>
      <protection hidden="1"/>
    </xf>
    <xf numFmtId="176" fontId="4" fillId="6" borderId="0" xfId="0" applyNumberFormat="1" applyFont="1" applyFill="1" applyAlignment="1" applyProtection="1">
      <alignment vertical="center"/>
      <protection locked="0"/>
    </xf>
    <xf numFmtId="176" fontId="1" fillId="6" borderId="11" xfId="0" applyNumberFormat="1" applyFont="1" applyFill="1" applyBorder="1" applyAlignment="1" applyProtection="1">
      <alignment vertical="center"/>
      <protection hidden="1"/>
    </xf>
    <xf numFmtId="176" fontId="29" fillId="6" borderId="0" xfId="0" applyNumberFormat="1" applyFont="1" applyFill="1" applyBorder="1" applyAlignment="1" applyProtection="1">
      <alignment vertical="center"/>
      <protection locked="0"/>
    </xf>
    <xf numFmtId="176" fontId="1" fillId="0" borderId="11" xfId="0" applyNumberFormat="1" applyFont="1" applyBorder="1" applyAlignment="1" applyProtection="1">
      <alignment vertical="center"/>
      <protection hidden="1"/>
    </xf>
    <xf numFmtId="176" fontId="32" fillId="0" borderId="11" xfId="0" applyNumberFormat="1" applyFont="1" applyBorder="1" applyAlignment="1" applyProtection="1">
      <alignment vertical="center"/>
      <protection locked="0"/>
    </xf>
    <xf numFmtId="178" fontId="32" fillId="0" borderId="11" xfId="0" applyNumberFormat="1" applyFont="1" applyBorder="1" applyAlignment="1" applyProtection="1">
      <alignment vertical="center"/>
      <protection locked="0"/>
    </xf>
    <xf numFmtId="176" fontId="32" fillId="0" borderId="0" xfId="0" applyNumberFormat="1" applyFont="1" applyAlignment="1" applyProtection="1">
      <alignment vertical="center"/>
      <protection locked="0"/>
    </xf>
    <xf numFmtId="176" fontId="33" fillId="0" borderId="0" xfId="0" applyNumberFormat="1" applyFont="1" applyAlignment="1" applyProtection="1">
      <alignment vertical="center"/>
      <protection locked="0"/>
    </xf>
    <xf numFmtId="176" fontId="32" fillId="0" borderId="0" xfId="0" applyNumberFormat="1" applyFont="1" applyBorder="1" applyAlignment="1" applyProtection="1">
      <alignment vertical="center"/>
      <protection locked="0"/>
    </xf>
    <xf numFmtId="176" fontId="32" fillId="0" borderId="17" xfId="0" applyNumberFormat="1" applyFont="1" applyBorder="1" applyAlignment="1" applyProtection="1">
      <alignment vertical="center"/>
      <protection locked="0"/>
    </xf>
    <xf numFmtId="178" fontId="32" fillId="0" borderId="17" xfId="0" applyNumberFormat="1" applyFont="1" applyBorder="1" applyAlignment="1" applyProtection="1">
      <alignment vertical="center"/>
      <protection locked="0"/>
    </xf>
    <xf numFmtId="176" fontId="34" fillId="0" borderId="11" xfId="0" applyNumberFormat="1" applyFont="1" applyBorder="1" applyAlignment="1" applyProtection="1">
      <alignment vertical="center"/>
      <protection hidden="1"/>
    </xf>
    <xf numFmtId="176" fontId="34" fillId="0" borderId="11" xfId="0" applyNumberFormat="1" applyFont="1" applyBorder="1" applyAlignment="1" applyProtection="1">
      <alignment horizontal="right" vertical="center"/>
      <protection hidden="1"/>
    </xf>
    <xf numFmtId="176" fontId="32" fillId="0" borderId="11" xfId="0" applyNumberFormat="1" applyFont="1" applyBorder="1" applyAlignment="1" applyProtection="1">
      <alignment vertical="center"/>
      <protection hidden="1"/>
    </xf>
    <xf numFmtId="178" fontId="0" fillId="0" borderId="11" xfId="0" applyNumberFormat="1" applyBorder="1" applyProtection="1">
      <protection hidden="1"/>
    </xf>
    <xf numFmtId="176" fontId="32" fillId="0" borderId="0" xfId="0" applyNumberFormat="1" applyFont="1" applyAlignment="1" applyProtection="1">
      <alignment horizontal="right" vertical="center"/>
      <protection locked="0"/>
    </xf>
    <xf numFmtId="176" fontId="32" fillId="6" borderId="18" xfId="0" applyNumberFormat="1" applyFont="1" applyFill="1" applyBorder="1" applyAlignment="1" applyProtection="1">
      <alignment horizontal="left" vertical="center"/>
      <protection locked="0"/>
    </xf>
    <xf numFmtId="176" fontId="32" fillId="0" borderId="0" xfId="0" applyNumberFormat="1" applyFont="1" applyBorder="1" applyAlignment="1" applyProtection="1">
      <alignment horizontal="left" vertical="center"/>
      <protection locked="0"/>
    </xf>
    <xf numFmtId="176" fontId="32" fillId="0" borderId="0" xfId="0" applyNumberFormat="1" applyFont="1" applyAlignment="1" applyProtection="1">
      <alignment horizontal="left" vertical="center"/>
      <protection locked="0"/>
    </xf>
    <xf numFmtId="176" fontId="4" fillId="6" borderId="0" xfId="0" applyNumberFormat="1" applyFont="1" applyFill="1" applyBorder="1" applyAlignment="1" applyProtection="1">
      <alignment horizontal="center" vertical="top" textRotation="255"/>
      <protection locked="0"/>
    </xf>
    <xf numFmtId="176" fontId="35" fillId="6" borderId="0" xfId="0" applyNumberFormat="1" applyFont="1" applyFill="1" applyBorder="1" applyAlignment="1" applyProtection="1">
      <alignment vertical="center"/>
      <protection locked="0"/>
    </xf>
    <xf numFmtId="176" fontId="4" fillId="6" borderId="0" xfId="0" applyNumberFormat="1" applyFont="1" applyFill="1" applyBorder="1" applyAlignment="1" applyProtection="1">
      <alignment vertical="center"/>
      <protection locked="0"/>
    </xf>
    <xf numFmtId="176" fontId="1" fillId="0" borderId="11" xfId="0" applyNumberFormat="1" applyFont="1" applyBorder="1" applyProtection="1">
      <protection locked="0"/>
    </xf>
    <xf numFmtId="0" fontId="7" fillId="0" borderId="0" xfId="0" applyFont="1" applyBorder="1" applyAlignment="1" applyProtection="1">
      <alignment horizontal="center"/>
      <protection locked="0"/>
    </xf>
    <xf numFmtId="0" fontId="0" fillId="0" borderId="0" xfId="0" applyProtection="1">
      <protection locked="0"/>
    </xf>
    <xf numFmtId="179" fontId="7" fillId="0" borderId="0" xfId="0" applyNumberFormat="1" applyFont="1" applyProtection="1">
      <protection locked="0"/>
    </xf>
    <xf numFmtId="179" fontId="29" fillId="0" borderId="0" xfId="0" applyNumberFormat="1" applyFont="1" applyAlignment="1" applyProtection="1">
      <alignment vertical="center"/>
      <protection locked="0"/>
    </xf>
    <xf numFmtId="0" fontId="0" fillId="0" borderId="0" xfId="0" applyAlignment="1" applyProtection="1">
      <alignment vertical="center"/>
      <protection locked="0"/>
    </xf>
    <xf numFmtId="0" fontId="0" fillId="0" borderId="0" xfId="0" applyAlignment="1" applyProtection="1">
      <alignment horizontal="left" vertical="center"/>
      <protection locked="0"/>
    </xf>
    <xf numFmtId="0" fontId="0" fillId="0" borderId="0" xfId="0" applyBorder="1" applyAlignment="1" applyProtection="1">
      <alignment vertical="center"/>
      <protection locked="0"/>
    </xf>
    <xf numFmtId="176" fontId="1" fillId="0" borderId="10" xfId="0" applyNumberFormat="1" applyFont="1" applyBorder="1" applyAlignment="1" applyProtection="1">
      <alignment vertical="top"/>
      <protection hidden="1"/>
    </xf>
    <xf numFmtId="176" fontId="4" fillId="6" borderId="19" xfId="0" applyNumberFormat="1" applyFont="1" applyFill="1" applyBorder="1" applyAlignment="1" applyProtection="1">
      <alignment horizontal="center" vertical="top" textRotation="255"/>
      <protection locked="0"/>
    </xf>
    <xf numFmtId="176" fontId="35" fillId="6" borderId="20" xfId="0" applyNumberFormat="1" applyFont="1" applyFill="1" applyBorder="1" applyAlignment="1" applyProtection="1">
      <alignment horizontal="right"/>
      <protection locked="0"/>
    </xf>
    <xf numFmtId="176" fontId="35" fillId="6" borderId="20" xfId="0" applyNumberFormat="1" applyFont="1" applyFill="1" applyBorder="1" applyAlignment="1" applyProtection="1">
      <alignment vertical="center"/>
      <protection hidden="1"/>
    </xf>
    <xf numFmtId="176" fontId="36" fillId="0" borderId="0" xfId="0" applyNumberFormat="1" applyFont="1" applyAlignment="1" applyProtection="1">
      <alignment horizontal="right" vertical="center"/>
      <protection locked="0"/>
    </xf>
    <xf numFmtId="176" fontId="36" fillId="6" borderId="0" xfId="0" applyNumberFormat="1" applyFont="1" applyFill="1" applyAlignment="1" applyProtection="1">
      <alignment horizontal="right" vertical="center"/>
      <protection hidden="1"/>
    </xf>
    <xf numFmtId="176" fontId="36" fillId="0" borderId="0" xfId="0" applyNumberFormat="1" applyFont="1" applyBorder="1" applyAlignment="1" applyProtection="1">
      <alignment horizontal="right" vertical="center"/>
      <protection locked="0"/>
    </xf>
    <xf numFmtId="176" fontId="36" fillId="0" borderId="0" xfId="0" applyNumberFormat="1" applyFont="1" applyAlignment="1" applyProtection="1">
      <alignment horizontal="right" vertical="center"/>
      <protection hidden="1"/>
    </xf>
    <xf numFmtId="0" fontId="31" fillId="0" borderId="0" xfId="0" applyFont="1" applyAlignment="1" applyProtection="1">
      <alignment horizontal="right" vertical="center"/>
      <protection locked="0"/>
    </xf>
    <xf numFmtId="176" fontId="4" fillId="6" borderId="20" xfId="0" applyNumberFormat="1" applyFont="1" applyFill="1" applyBorder="1" applyAlignment="1" applyProtection="1">
      <alignment horizontal="center" vertical="top" textRotation="255"/>
      <protection locked="0"/>
    </xf>
    <xf numFmtId="176" fontId="37" fillId="0" borderId="0" xfId="0" applyNumberFormat="1" applyFont="1" applyAlignment="1" applyProtection="1">
      <alignment vertical="center"/>
      <protection locked="0"/>
    </xf>
    <xf numFmtId="178" fontId="1" fillId="6" borderId="11" xfId="0" applyNumberFormat="1" applyFont="1" applyFill="1" applyBorder="1" applyAlignment="1" applyProtection="1">
      <alignment vertical="center"/>
      <protection hidden="1"/>
    </xf>
    <xf numFmtId="176" fontId="4" fillId="0" borderId="21" xfId="0" applyNumberFormat="1" applyFont="1" applyBorder="1" applyAlignment="1" applyProtection="1">
      <alignment horizontal="center" vertical="top" textRotation="255"/>
      <protection locked="0"/>
    </xf>
    <xf numFmtId="176" fontId="38" fillId="0" borderId="21" xfId="0" applyNumberFormat="1" applyFont="1" applyBorder="1" applyAlignment="1" applyProtection="1">
      <protection locked="0"/>
    </xf>
    <xf numFmtId="176" fontId="4" fillId="0" borderId="21" xfId="0" applyNumberFormat="1" applyFont="1" applyBorder="1" applyProtection="1">
      <protection locked="0"/>
    </xf>
    <xf numFmtId="176" fontId="4" fillId="19" borderId="10" xfId="0" applyNumberFormat="1" applyFont="1" applyFill="1" applyBorder="1" applyAlignment="1" applyProtection="1">
      <alignment horizontal="center" vertical="top" textRotation="255"/>
      <protection locked="0"/>
    </xf>
    <xf numFmtId="176" fontId="35" fillId="19" borderId="10" xfId="0" applyNumberFormat="1" applyFont="1" applyFill="1" applyBorder="1" applyAlignment="1" applyProtection="1">
      <alignment horizontal="right" vertical="center"/>
      <protection locked="0"/>
    </xf>
    <xf numFmtId="176" fontId="4" fillId="19" borderId="22" xfId="0" applyNumberFormat="1" applyFont="1" applyFill="1" applyBorder="1" applyAlignment="1" applyProtection="1">
      <alignment horizontal="center" vertical="top" textRotation="255"/>
      <protection locked="0"/>
    </xf>
    <xf numFmtId="176" fontId="1" fillId="0" borderId="21" xfId="0" applyNumberFormat="1" applyFont="1" applyBorder="1" applyAlignment="1" applyProtection="1">
      <alignment horizontal="center" vertical="center" textRotation="255"/>
      <protection locked="0"/>
    </xf>
    <xf numFmtId="176" fontId="9" fillId="0" borderId="21" xfId="0" applyNumberFormat="1" applyFont="1" applyBorder="1" applyAlignment="1" applyProtection="1">
      <alignment vertical="center"/>
      <protection locked="0"/>
    </xf>
    <xf numFmtId="176" fontId="1" fillId="0" borderId="21" xfId="0" applyNumberFormat="1" applyFont="1" applyBorder="1" applyAlignment="1" applyProtection="1">
      <alignment vertical="center"/>
      <protection locked="0"/>
    </xf>
    <xf numFmtId="180" fontId="38" fillId="6" borderId="23" xfId="0" applyNumberFormat="1" applyFont="1" applyFill="1" applyBorder="1" applyAlignment="1" applyProtection="1">
      <alignment vertical="center"/>
      <protection hidden="1"/>
    </xf>
    <xf numFmtId="176" fontId="38" fillId="6" borderId="23" xfId="0" applyNumberFormat="1" applyFont="1" applyFill="1" applyBorder="1" applyAlignment="1" applyProtection="1">
      <alignment horizontal="center" vertical="center"/>
      <protection hidden="1"/>
    </xf>
    <xf numFmtId="177" fontId="0" fillId="0" borderId="24" xfId="0" applyNumberFormat="1" applyBorder="1" applyProtection="1">
      <protection hidden="1"/>
    </xf>
    <xf numFmtId="176" fontId="1" fillId="18" borderId="20" xfId="0" applyNumberFormat="1" applyFont="1" applyFill="1" applyBorder="1" applyAlignment="1" applyProtection="1">
      <alignment vertical="center"/>
      <protection locked="0"/>
    </xf>
    <xf numFmtId="176" fontId="39" fillId="6" borderId="20" xfId="0" applyNumberFormat="1" applyFont="1" applyFill="1" applyBorder="1" applyAlignment="1" applyProtection="1">
      <alignment horizontal="right"/>
      <protection locked="0"/>
    </xf>
    <xf numFmtId="176" fontId="39" fillId="19" borderId="10" xfId="0" applyNumberFormat="1" applyFont="1" applyFill="1" applyBorder="1" applyAlignment="1" applyProtection="1">
      <alignment horizontal="right" vertical="center"/>
      <protection locked="0"/>
    </xf>
    <xf numFmtId="176" fontId="35" fillId="18" borderId="25" xfId="0" applyNumberFormat="1" applyFont="1" applyFill="1" applyBorder="1" applyAlignment="1" applyProtection="1">
      <alignment vertical="center"/>
      <protection locked="0"/>
    </xf>
    <xf numFmtId="176" fontId="1" fillId="18" borderId="26" xfId="0" applyNumberFormat="1" applyFont="1" applyFill="1" applyBorder="1" applyAlignment="1" applyProtection="1">
      <alignment vertical="center"/>
      <protection locked="0"/>
    </xf>
    <xf numFmtId="176" fontId="1" fillId="18" borderId="22" xfId="0" applyNumberFormat="1" applyFont="1" applyFill="1" applyBorder="1" applyAlignment="1" applyProtection="1">
      <alignment vertical="center"/>
      <protection locked="0"/>
    </xf>
    <xf numFmtId="177" fontId="0" fillId="6" borderId="0" xfId="0" applyNumberFormat="1" applyFill="1" applyProtection="1">
      <protection locked="0"/>
    </xf>
    <xf numFmtId="177" fontId="31" fillId="0" borderId="12" xfId="0" applyNumberFormat="1" applyFont="1" applyBorder="1" applyAlignment="1" applyProtection="1">
      <alignment horizontal="right"/>
      <protection locked="0"/>
    </xf>
    <xf numFmtId="177" fontId="7" fillId="0" borderId="13" xfId="0" applyNumberFormat="1" applyFont="1" applyBorder="1" applyProtection="1">
      <protection locked="0"/>
    </xf>
    <xf numFmtId="177" fontId="3" fillId="7" borderId="11" xfId="0" applyNumberFormat="1" applyFont="1" applyFill="1" applyBorder="1" applyAlignment="1" applyProtection="1">
      <alignment horizontal="center"/>
      <protection locked="0"/>
    </xf>
    <xf numFmtId="177" fontId="0" fillId="6" borderId="11" xfId="0" applyNumberFormat="1" applyFill="1" applyBorder="1" applyProtection="1">
      <protection locked="0"/>
    </xf>
    <xf numFmtId="0" fontId="0" fillId="0" borderId="0" xfId="0" applyAlignment="1" applyProtection="1">
      <alignment horizontal="center"/>
      <protection locked="0"/>
    </xf>
    <xf numFmtId="0" fontId="31" fillId="0" borderId="0" xfId="0" applyFont="1" applyProtection="1">
      <protection locked="0"/>
    </xf>
    <xf numFmtId="0" fontId="3" fillId="0" borderId="0" xfId="0" applyFont="1" applyProtection="1">
      <protection locked="0"/>
    </xf>
    <xf numFmtId="0" fontId="40" fillId="13" borderId="12" xfId="0" applyFont="1" applyFill="1" applyBorder="1" applyAlignment="1" applyProtection="1">
      <protection locked="0"/>
    </xf>
    <xf numFmtId="0" fontId="40" fillId="13" borderId="12" xfId="0" applyFont="1" applyFill="1" applyBorder="1" applyAlignment="1" applyProtection="1">
      <alignment horizontal="center"/>
      <protection locked="0"/>
    </xf>
    <xf numFmtId="0" fontId="0" fillId="0" borderId="27" xfId="0" applyBorder="1" applyProtection="1">
      <protection locked="0"/>
    </xf>
    <xf numFmtId="0" fontId="30" fillId="0" borderId="0" xfId="0" applyFont="1" applyProtection="1">
      <protection locked="0"/>
    </xf>
    <xf numFmtId="0" fontId="30" fillId="0" borderId="0" xfId="0" applyFont="1" applyAlignment="1" applyProtection="1">
      <alignment horizontal="center"/>
      <protection locked="0"/>
    </xf>
    <xf numFmtId="0" fontId="0" fillId="0" borderId="0" xfId="0" applyBorder="1" applyProtection="1">
      <protection locked="0"/>
    </xf>
    <xf numFmtId="0" fontId="30" fillId="0" borderId="27" xfId="0" applyFont="1" applyBorder="1" applyAlignment="1" applyProtection="1">
      <alignment horizontal="center"/>
      <protection locked="0"/>
    </xf>
    <xf numFmtId="0" fontId="0" fillId="0" borderId="11" xfId="0" applyBorder="1" applyProtection="1">
      <protection locked="0"/>
    </xf>
    <xf numFmtId="0" fontId="7" fillId="0" borderId="11" xfId="0" applyFont="1" applyBorder="1" applyAlignment="1" applyProtection="1">
      <alignment horizontal="center"/>
      <protection locked="0"/>
    </xf>
    <xf numFmtId="0" fontId="0" fillId="0" borderId="28" xfId="0" applyBorder="1" applyAlignment="1" applyProtection="1">
      <alignment horizontal="center"/>
      <protection locked="0"/>
    </xf>
    <xf numFmtId="0" fontId="3" fillId="0" borderId="14" xfId="0" applyFont="1" applyBorder="1" applyProtection="1">
      <protection locked="0"/>
    </xf>
    <xf numFmtId="0" fontId="3" fillId="0" borderId="12" xfId="0" applyFont="1" applyBorder="1" applyProtection="1">
      <protection locked="0"/>
    </xf>
    <xf numFmtId="0" fontId="3" fillId="13" borderId="12" xfId="0" applyFont="1" applyFill="1" applyBorder="1" applyAlignment="1" applyProtection="1">
      <alignment horizontal="right"/>
      <protection locked="0"/>
    </xf>
    <xf numFmtId="0" fontId="3" fillId="13" borderId="12" xfId="0" applyFont="1" applyFill="1" applyBorder="1" applyAlignment="1" applyProtection="1">
      <alignment horizontal="center"/>
      <protection locked="0"/>
    </xf>
    <xf numFmtId="0" fontId="0" fillId="0" borderId="29" xfId="0" applyBorder="1" applyProtection="1">
      <protection locked="0"/>
    </xf>
    <xf numFmtId="0" fontId="41" fillId="18" borderId="11" xfId="0" applyFont="1" applyFill="1" applyBorder="1" applyProtection="1">
      <protection locked="0"/>
    </xf>
    <xf numFmtId="0" fontId="3" fillId="6" borderId="12" xfId="0" applyFont="1" applyFill="1" applyBorder="1" applyAlignment="1" applyProtection="1">
      <alignment horizontal="right"/>
      <protection locked="0"/>
    </xf>
    <xf numFmtId="177" fontId="0" fillId="0" borderId="24" xfId="0" applyNumberFormat="1" applyBorder="1" applyAlignment="1" applyProtection="1">
      <alignment horizontal="center"/>
      <protection hidden="1"/>
    </xf>
    <xf numFmtId="177" fontId="31" fillId="0" borderId="30" xfId="0" applyNumberFormat="1" applyFont="1" applyBorder="1" applyAlignment="1" applyProtection="1">
      <alignment horizontal="center"/>
      <protection locked="0"/>
    </xf>
    <xf numFmtId="177" fontId="0" fillId="0" borderId="0" xfId="0" applyNumberFormat="1" applyAlignment="1" applyProtection="1">
      <alignment horizontal="center"/>
      <protection locked="0"/>
    </xf>
    <xf numFmtId="176" fontId="35" fillId="6" borderId="31" xfId="0" applyNumberFormat="1" applyFont="1" applyFill="1" applyBorder="1" applyAlignment="1" applyProtection="1">
      <alignment vertical="center"/>
      <protection hidden="1"/>
    </xf>
    <xf numFmtId="0" fontId="7" fillId="6" borderId="28" xfId="0" applyFont="1" applyFill="1" applyBorder="1" applyAlignment="1" applyProtection="1">
      <alignment horizontal="center"/>
      <protection locked="0"/>
    </xf>
    <xf numFmtId="176" fontId="1" fillId="0" borderId="20" xfId="0" applyNumberFormat="1" applyFont="1" applyBorder="1" applyAlignment="1" applyProtection="1">
      <alignment vertical="center"/>
      <protection hidden="1"/>
    </xf>
    <xf numFmtId="176" fontId="4" fillId="0" borderId="11" xfId="0" applyNumberFormat="1" applyFont="1" applyBorder="1" applyAlignment="1" applyProtection="1">
      <alignment vertical="center"/>
      <protection locked="0"/>
    </xf>
    <xf numFmtId="176" fontId="4" fillId="18" borderId="11" xfId="0" applyNumberFormat="1" applyFont="1" applyFill="1" applyBorder="1" applyProtection="1">
      <protection locked="0"/>
    </xf>
    <xf numFmtId="176" fontId="1" fillId="0" borderId="11" xfId="0" applyNumberFormat="1" applyFont="1" applyBorder="1" applyAlignment="1" applyProtection="1">
      <alignment horizontal="right"/>
      <protection locked="0"/>
    </xf>
    <xf numFmtId="176" fontId="4" fillId="6" borderId="11" xfId="0" applyNumberFormat="1" applyFont="1" applyFill="1" applyBorder="1" applyProtection="1">
      <protection hidden="1"/>
    </xf>
    <xf numFmtId="176" fontId="39" fillId="18" borderId="11" xfId="0" applyNumberFormat="1" applyFont="1" applyFill="1" applyBorder="1" applyAlignment="1" applyProtection="1">
      <alignment horizontal="right"/>
      <protection locked="0"/>
    </xf>
    <xf numFmtId="176" fontId="1" fillId="0" borderId="32" xfId="0" applyNumberFormat="1" applyFont="1" applyBorder="1" applyAlignment="1" applyProtection="1">
      <alignment vertical="center"/>
      <protection hidden="1"/>
    </xf>
    <xf numFmtId="176" fontId="1" fillId="0" borderId="33" xfId="0" applyNumberFormat="1" applyFont="1" applyBorder="1" applyAlignment="1" applyProtection="1">
      <alignment vertical="center"/>
      <protection hidden="1"/>
    </xf>
    <xf numFmtId="181" fontId="29" fillId="0" borderId="11" xfId="0" applyNumberFormat="1" applyFont="1" applyBorder="1" applyAlignment="1" applyProtection="1">
      <alignment horizontal="right"/>
      <protection locked="0"/>
    </xf>
    <xf numFmtId="176" fontId="1" fillId="0" borderId="11" xfId="0" applyNumberFormat="1" applyFont="1" applyBorder="1" applyProtection="1">
      <protection hidden="1"/>
    </xf>
    <xf numFmtId="176" fontId="1" fillId="0" borderId="11" xfId="0" applyNumberFormat="1" applyFont="1" applyBorder="1" applyAlignment="1" applyProtection="1">
      <alignment horizontal="center"/>
      <protection locked="0"/>
    </xf>
    <xf numFmtId="176" fontId="1" fillId="0" borderId="11" xfId="0" applyNumberFormat="1" applyFont="1" applyBorder="1" applyAlignment="1" applyProtection="1">
      <alignment horizontal="left"/>
      <protection locked="0"/>
    </xf>
    <xf numFmtId="176" fontId="1" fillId="6" borderId="0" xfId="6" applyNumberFormat="1" applyFont="1" applyFill="1" applyAlignment="1" applyProtection="1">
      <alignment horizontal="center"/>
      <protection locked="0"/>
    </xf>
    <xf numFmtId="176" fontId="1" fillId="6" borderId="0" xfId="6" applyNumberFormat="1" applyFont="1" applyFill="1" applyProtection="1">
      <protection locked="0"/>
    </xf>
    <xf numFmtId="176" fontId="1" fillId="0" borderId="0" xfId="6" applyNumberFormat="1" applyFont="1" applyProtection="1">
      <protection locked="0"/>
    </xf>
    <xf numFmtId="176" fontId="4" fillId="6" borderId="0" xfId="6" applyNumberFormat="1" applyFont="1" applyFill="1" applyProtection="1">
      <protection locked="0"/>
    </xf>
    <xf numFmtId="176" fontId="1" fillId="6" borderId="0" xfId="6" applyNumberFormat="1" applyFont="1" applyFill="1" applyAlignment="1" applyProtection="1">
      <alignment horizontal="right"/>
      <protection hidden="1"/>
    </xf>
    <xf numFmtId="176" fontId="4" fillId="0" borderId="0" xfId="6" applyNumberFormat="1" applyFont="1" applyProtection="1">
      <protection locked="0"/>
    </xf>
    <xf numFmtId="38" fontId="42" fillId="0" borderId="11" xfId="6" applyFont="1" applyBorder="1" applyProtection="1">
      <protection locked="0"/>
    </xf>
    <xf numFmtId="38" fontId="42" fillId="11" borderId="11" xfId="6" applyFont="1" applyFill="1" applyBorder="1" applyProtection="1">
      <protection locked="0"/>
    </xf>
    <xf numFmtId="38" fontId="42" fillId="0" borderId="11" xfId="6" applyFont="1" applyBorder="1" applyAlignment="1" applyProtection="1">
      <alignment horizontal="center"/>
      <protection locked="0"/>
    </xf>
    <xf numFmtId="176" fontId="1" fillId="13" borderId="11" xfId="6" applyNumberFormat="1" applyFont="1" applyFill="1" applyBorder="1" applyAlignment="1" applyProtection="1">
      <alignment horizontal="center"/>
      <protection locked="0"/>
    </xf>
    <xf numFmtId="176" fontId="1" fillId="0" borderId="11" xfId="6" applyNumberFormat="1" applyFont="1" applyBorder="1" applyProtection="1">
      <protection hidden="1"/>
    </xf>
    <xf numFmtId="38" fontId="42" fillId="0" borderId="11" xfId="6" applyFont="1" applyBorder="1" applyProtection="1">
      <protection hidden="1"/>
    </xf>
    <xf numFmtId="176" fontId="1" fillId="0" borderId="0" xfId="6" applyNumberFormat="1" applyFont="1" applyAlignment="1" applyProtection="1">
      <alignment horizontal="center"/>
      <protection locked="0"/>
    </xf>
    <xf numFmtId="176" fontId="1" fillId="0" borderId="0" xfId="6" applyNumberFormat="1" applyFont="1" applyAlignment="1" applyProtection="1">
      <alignment horizontal="right"/>
      <protection hidden="1"/>
    </xf>
    <xf numFmtId="176" fontId="1" fillId="6" borderId="11" xfId="6" applyNumberFormat="1" applyFont="1" applyFill="1" applyBorder="1" applyAlignment="1" applyProtection="1">
      <alignment horizontal="center"/>
      <protection locked="0"/>
    </xf>
    <xf numFmtId="176" fontId="1" fillId="0" borderId="11" xfId="6" applyNumberFormat="1" applyFont="1" applyBorder="1" applyAlignment="1" applyProtection="1">
      <alignment horizontal="center"/>
      <protection locked="0"/>
    </xf>
    <xf numFmtId="176" fontId="1" fillId="18" borderId="11" xfId="6" applyNumberFormat="1" applyFont="1" applyFill="1" applyBorder="1" applyAlignment="1" applyProtection="1">
      <alignment horizontal="center"/>
      <protection locked="0"/>
    </xf>
    <xf numFmtId="176" fontId="1" fillId="0" borderId="11" xfId="6" applyNumberFormat="1" applyFont="1" applyBorder="1" applyAlignment="1" applyProtection="1">
      <alignment horizontal="right"/>
      <protection locked="0"/>
    </xf>
    <xf numFmtId="176" fontId="2" fillId="0" borderId="13" xfId="6" applyNumberFormat="1" applyFont="1" applyBorder="1" applyAlignment="1" applyProtection="1">
      <alignment horizontal="center"/>
      <protection hidden="1"/>
    </xf>
    <xf numFmtId="176" fontId="1" fillId="17" borderId="11" xfId="6" applyNumberFormat="1" applyFont="1" applyFill="1" applyBorder="1" applyAlignment="1" applyProtection="1">
      <alignment horizontal="center"/>
      <protection locked="0"/>
    </xf>
    <xf numFmtId="176" fontId="1" fillId="0" borderId="0" xfId="6" applyNumberFormat="1" applyFont="1" applyProtection="1">
      <protection hidden="1"/>
    </xf>
    <xf numFmtId="176" fontId="1" fillId="0" borderId="11" xfId="6" applyNumberFormat="1" applyFont="1" applyBorder="1" applyAlignment="1" applyProtection="1">
      <alignment horizontal="center"/>
      <protection hidden="1"/>
    </xf>
    <xf numFmtId="0" fontId="1" fillId="0" borderId="0" xfId="6" applyNumberFormat="1" applyFont="1" applyAlignment="1" applyProtection="1">
      <alignment vertical="center"/>
      <protection locked="0"/>
    </xf>
    <xf numFmtId="176" fontId="29" fillId="0" borderId="11" xfId="6" applyNumberFormat="1" applyFont="1" applyBorder="1" applyProtection="1">
      <protection hidden="1"/>
    </xf>
    <xf numFmtId="182" fontId="29" fillId="0" borderId="11" xfId="6" applyNumberFormat="1" applyFont="1" applyBorder="1" applyProtection="1">
      <protection locked="0"/>
    </xf>
    <xf numFmtId="183" fontId="29" fillId="13" borderId="34" xfId="6" applyNumberFormat="1" applyFont="1" applyFill="1" applyBorder="1" applyProtection="1">
      <protection locked="0"/>
    </xf>
    <xf numFmtId="179" fontId="0" fillId="0" borderId="27" xfId="0" applyNumberFormat="1" applyBorder="1" applyProtection="1">
      <protection locked="0"/>
    </xf>
    <xf numFmtId="0" fontId="31" fillId="0" borderId="35" xfId="0" applyFont="1" applyBorder="1" applyAlignment="1" applyProtection="1">
      <alignment horizontal="center"/>
      <protection locked="0"/>
    </xf>
    <xf numFmtId="176" fontId="29" fillId="18" borderId="11" xfId="6" applyNumberFormat="1" applyFont="1" applyFill="1" applyBorder="1" applyProtection="1">
      <protection locked="0"/>
    </xf>
    <xf numFmtId="176" fontId="29" fillId="6" borderId="11" xfId="6" applyNumberFormat="1" applyFont="1" applyFill="1" applyBorder="1" applyProtection="1">
      <protection hidden="1"/>
    </xf>
    <xf numFmtId="38" fontId="31" fillId="6" borderId="12" xfId="6" applyFont="1" applyFill="1" applyBorder="1" applyProtection="1">
      <protection locked="0"/>
    </xf>
    <xf numFmtId="176" fontId="1" fillId="6" borderId="11" xfId="0" applyNumberFormat="1" applyFont="1" applyFill="1" applyBorder="1" applyAlignment="1" applyProtection="1">
      <alignment horizontal="right"/>
      <protection locked="0"/>
    </xf>
    <xf numFmtId="176" fontId="4" fillId="7" borderId="11" xfId="0" applyNumberFormat="1" applyFont="1" applyFill="1" applyBorder="1" applyProtection="1">
      <protection hidden="1"/>
    </xf>
    <xf numFmtId="0" fontId="43" fillId="0" borderId="11" xfId="18" applyFont="1" applyBorder="1" applyAlignment="1" applyProtection="1">
      <alignment horizontal="center" vertical="center"/>
      <protection locked="0"/>
    </xf>
    <xf numFmtId="0" fontId="44" fillId="0" borderId="11" xfId="18" applyFont="1" applyBorder="1" applyAlignment="1" applyProtection="1">
      <alignment horizontal="center" vertical="center"/>
      <protection locked="0"/>
    </xf>
    <xf numFmtId="0" fontId="45" fillId="0" borderId="11" xfId="18" applyFont="1" applyBorder="1" applyAlignment="1" applyProtection="1">
      <alignment horizontal="center" vertical="center"/>
      <protection locked="0"/>
    </xf>
    <xf numFmtId="0" fontId="7" fillId="0" borderId="36" xfId="0" applyFont="1" applyBorder="1" applyAlignment="1" applyProtection="1">
      <alignment horizontal="center"/>
      <protection locked="0"/>
    </xf>
    <xf numFmtId="0" fontId="0" fillId="0" borderId="36" xfId="0" applyBorder="1" applyProtection="1">
      <protection locked="0"/>
    </xf>
    <xf numFmtId="177" fontId="29" fillId="6" borderId="11" xfId="0" applyNumberFormat="1" applyFont="1" applyFill="1" applyBorder="1" applyProtection="1">
      <protection hidden="1"/>
    </xf>
    <xf numFmtId="176" fontId="29" fillId="6" borderId="11" xfId="6" applyNumberFormat="1" applyFont="1" applyFill="1" applyBorder="1" applyAlignment="1" applyProtection="1">
      <protection hidden="1"/>
    </xf>
    <xf numFmtId="0" fontId="0" fillId="6" borderId="11" xfId="0" applyNumberFormat="1" applyFill="1" applyBorder="1" applyAlignment="1" applyProtection="1">
      <alignment horizontal="center"/>
      <protection hidden="1"/>
    </xf>
    <xf numFmtId="0" fontId="30" fillId="6" borderId="0" xfId="0" applyNumberFormat="1" applyFont="1" applyFill="1" applyProtection="1">
      <protection locked="0"/>
    </xf>
    <xf numFmtId="0" fontId="0" fillId="6" borderId="0" xfId="0" applyNumberFormat="1" applyFill="1" applyAlignment="1" applyProtection="1">
      <alignment horizontal="center"/>
      <protection locked="0"/>
    </xf>
    <xf numFmtId="0" fontId="0" fillId="6" borderId="0" xfId="0" applyNumberFormat="1" applyFill="1" applyProtection="1">
      <protection locked="0"/>
    </xf>
    <xf numFmtId="0" fontId="0" fillId="6" borderId="0" xfId="0" applyNumberFormat="1" applyFill="1" applyBorder="1" applyProtection="1">
      <protection locked="0"/>
    </xf>
    <xf numFmtId="0" fontId="31" fillId="6" borderId="11" xfId="0" applyNumberFormat="1" applyFont="1" applyFill="1" applyBorder="1" applyAlignment="1" applyProtection="1">
      <alignment horizontal="center"/>
      <protection locked="0"/>
    </xf>
    <xf numFmtId="0" fontId="7" fillId="6" borderId="11" xfId="0" applyFont="1" applyFill="1" applyBorder="1" applyProtection="1">
      <protection locked="0"/>
    </xf>
    <xf numFmtId="0" fontId="7" fillId="6" borderId="11" xfId="0" applyFont="1" applyFill="1" applyBorder="1" applyAlignment="1" applyProtection="1">
      <alignment horizontal="center"/>
      <protection locked="0"/>
    </xf>
    <xf numFmtId="0" fontId="7" fillId="6" borderId="11" xfId="0" applyFont="1" applyFill="1" applyBorder="1" applyAlignment="1" applyProtection="1">
      <protection locked="0"/>
    </xf>
    <xf numFmtId="0" fontId="7" fillId="6" borderId="0" xfId="0" applyFont="1" applyFill="1" applyBorder="1" applyProtection="1">
      <protection locked="0"/>
    </xf>
    <xf numFmtId="0" fontId="7" fillId="6" borderId="36" xfId="0" applyFont="1" applyFill="1" applyBorder="1" applyAlignment="1" applyProtection="1">
      <alignment horizontal="center"/>
      <protection locked="0"/>
    </xf>
    <xf numFmtId="0" fontId="7" fillId="6" borderId="36" xfId="0" applyFont="1" applyFill="1" applyBorder="1" applyProtection="1">
      <protection locked="0"/>
    </xf>
    <xf numFmtId="0" fontId="7" fillId="6" borderId="36" xfId="0" applyFont="1" applyFill="1" applyBorder="1" applyAlignment="1" applyProtection="1">
      <protection locked="0"/>
    </xf>
    <xf numFmtId="0" fontId="0" fillId="0" borderId="0" xfId="0" applyNumberFormat="1" applyProtection="1">
      <protection locked="0"/>
    </xf>
    <xf numFmtId="0" fontId="0" fillId="0" borderId="37" xfId="0" applyNumberFormat="1" applyBorder="1" applyProtection="1">
      <protection locked="0"/>
    </xf>
    <xf numFmtId="0" fontId="1" fillId="0" borderId="0" xfId="0" applyNumberFormat="1" applyFont="1" applyProtection="1">
      <protection locked="0"/>
    </xf>
    <xf numFmtId="0" fontId="31" fillId="0" borderId="0" xfId="0" applyFont="1" applyAlignment="1" applyProtection="1">
      <alignment horizontal="center"/>
      <protection locked="0"/>
    </xf>
    <xf numFmtId="183" fontId="29" fillId="19" borderId="34" xfId="6" applyNumberFormat="1" applyFont="1" applyFill="1" applyBorder="1" applyProtection="1">
      <protection locked="0"/>
    </xf>
    <xf numFmtId="180" fontId="46" fillId="6" borderId="38" xfId="0" applyNumberFormat="1" applyFont="1" applyFill="1" applyBorder="1" applyAlignment="1" applyProtection="1">
      <alignment vertical="center"/>
      <protection hidden="1"/>
    </xf>
    <xf numFmtId="176" fontId="46" fillId="6" borderId="38" xfId="0" applyNumberFormat="1" applyFont="1" applyFill="1" applyBorder="1" applyAlignment="1" applyProtection="1">
      <alignment horizontal="center" vertical="center"/>
      <protection hidden="1"/>
    </xf>
    <xf numFmtId="176" fontId="35" fillId="19" borderId="10" xfId="0" applyNumberFormat="1" applyFont="1" applyFill="1" applyBorder="1" applyAlignment="1" applyProtection="1">
      <alignment vertical="center"/>
      <protection hidden="1"/>
    </xf>
    <xf numFmtId="176" fontId="35" fillId="19" borderId="39" xfId="0" applyNumberFormat="1" applyFont="1" applyFill="1" applyBorder="1" applyAlignment="1" applyProtection="1">
      <alignment vertical="center"/>
      <protection hidden="1"/>
    </xf>
    <xf numFmtId="176" fontId="29" fillId="0" borderId="11" xfId="0" applyNumberFormat="1" applyFont="1" applyBorder="1" applyProtection="1">
      <protection hidden="1"/>
    </xf>
    <xf numFmtId="0" fontId="0" fillId="0" borderId="40" xfId="0" applyNumberFormat="1" applyBorder="1" applyAlignment="1" applyProtection="1">
      <alignment horizontal="center"/>
      <protection locked="0"/>
    </xf>
    <xf numFmtId="177" fontId="0" fillId="0" borderId="40" xfId="0" applyNumberFormat="1" applyBorder="1" applyAlignment="1" applyProtection="1">
      <alignment horizontal="center"/>
      <protection locked="0"/>
    </xf>
    <xf numFmtId="177" fontId="0" fillId="0" borderId="41" xfId="0" applyNumberFormat="1" applyBorder="1" applyAlignment="1" applyProtection="1">
      <alignment horizontal="center"/>
      <protection locked="0"/>
    </xf>
    <xf numFmtId="5" fontId="7" fillId="6" borderId="11" xfId="0" applyNumberFormat="1" applyFont="1" applyFill="1" applyBorder="1" applyProtection="1">
      <protection hidden="1"/>
    </xf>
    <xf numFmtId="176" fontId="2" fillId="0" borderId="13" xfId="6" applyNumberFormat="1" applyFont="1" applyBorder="1" applyAlignment="1" applyProtection="1">
      <alignment horizontal="center"/>
      <protection locked="0"/>
    </xf>
    <xf numFmtId="176" fontId="1" fillId="6" borderId="11" xfId="0" applyNumberFormat="1" applyFont="1" applyFill="1" applyBorder="1" applyProtection="1">
      <protection hidden="1"/>
    </xf>
    <xf numFmtId="176" fontId="29" fillId="0" borderId="0" xfId="0" applyNumberFormat="1" applyFont="1" applyProtection="1">
      <protection locked="0"/>
    </xf>
    <xf numFmtId="176" fontId="1" fillId="0" borderId="0" xfId="0" applyNumberFormat="1" applyFont="1" applyBorder="1" applyProtection="1">
      <protection locked="0"/>
    </xf>
    <xf numFmtId="176" fontId="2" fillId="13" borderId="12" xfId="0" applyNumberFormat="1" applyFont="1" applyFill="1" applyBorder="1" applyAlignment="1" applyProtection="1">
      <alignment vertical="center"/>
      <protection locked="0"/>
    </xf>
    <xf numFmtId="176" fontId="47" fillId="13" borderId="12" xfId="0" applyNumberFormat="1" applyFont="1" applyFill="1" applyBorder="1" applyAlignment="1" applyProtection="1">
      <alignment horizontal="right"/>
      <protection hidden="1"/>
    </xf>
    <xf numFmtId="176" fontId="4" fillId="0" borderId="11" xfId="0" applyNumberFormat="1" applyFont="1" applyBorder="1" applyAlignment="1" applyProtection="1">
      <alignment horizontal="center"/>
      <protection locked="0"/>
    </xf>
    <xf numFmtId="184" fontId="1" fillId="6" borderId="11" xfId="0" applyNumberFormat="1" applyFont="1" applyFill="1" applyBorder="1" applyAlignment="1" applyProtection="1">
      <alignment horizontal="left"/>
      <protection hidden="1"/>
    </xf>
    <xf numFmtId="184" fontId="1" fillId="0" borderId="11" xfId="6" applyNumberFormat="1" applyFont="1" applyBorder="1" applyProtection="1">
      <protection hidden="1"/>
    </xf>
    <xf numFmtId="176" fontId="29" fillId="18" borderId="11" xfId="0" applyNumberFormat="1" applyFont="1" applyFill="1" applyBorder="1" applyProtection="1">
      <protection locked="0"/>
    </xf>
    <xf numFmtId="179" fontId="4" fillId="0" borderId="0" xfId="0" applyNumberFormat="1" applyFont="1" applyProtection="1">
      <protection hidden="1"/>
    </xf>
    <xf numFmtId="176" fontId="4" fillId="13" borderId="12" xfId="0" applyNumberFormat="1" applyFont="1" applyFill="1" applyBorder="1" applyProtection="1">
      <protection locked="0"/>
    </xf>
    <xf numFmtId="176" fontId="4" fillId="13" borderId="12" xfId="0" applyNumberFormat="1" applyFont="1" applyFill="1" applyBorder="1" applyAlignment="1" applyProtection="1">
      <alignment horizontal="right"/>
      <protection locked="0"/>
    </xf>
    <xf numFmtId="185" fontId="31" fillId="18" borderId="11" xfId="0" applyNumberFormat="1" applyFont="1" applyFill="1" applyBorder="1" applyAlignment="1" applyProtection="1">
      <alignment horizontal="right"/>
      <protection locked="0"/>
    </xf>
    <xf numFmtId="0" fontId="31" fillId="20" borderId="14" xfId="0" applyNumberFormat="1" applyFont="1" applyFill="1" applyBorder="1" applyAlignment="1" applyProtection="1">
      <alignment horizontal="right"/>
      <protection locked="0"/>
    </xf>
    <xf numFmtId="176" fontId="1" fillId="13" borderId="12" xfId="0" applyNumberFormat="1" applyFont="1" applyFill="1" applyBorder="1" applyAlignment="1" applyProtection="1">
      <alignment vertical="center"/>
      <protection hidden="1"/>
    </xf>
    <xf numFmtId="0" fontId="30" fillId="0" borderId="27" xfId="0" applyFont="1" applyBorder="1" applyProtection="1">
      <protection locked="0"/>
    </xf>
    <xf numFmtId="0" fontId="4" fillId="0" borderId="0" xfId="0" applyFont="1" applyProtection="1">
      <protection locked="0"/>
    </xf>
    <xf numFmtId="0" fontId="4" fillId="0" borderId="0" xfId="0" applyFont="1" applyAlignment="1" applyProtection="1">
      <alignment horizontal="right"/>
      <protection locked="0"/>
    </xf>
    <xf numFmtId="0" fontId="4" fillId="0" borderId="0" xfId="0" applyFont="1" applyAlignment="1" applyProtection="1">
      <alignment vertical="center"/>
      <protection locked="0"/>
    </xf>
    <xf numFmtId="0" fontId="0" fillId="0" borderId="0" xfId="0" applyFont="1" applyProtection="1">
      <protection locked="0"/>
    </xf>
    <xf numFmtId="0" fontId="32" fillId="0" borderId="0" xfId="0" applyFont="1" applyProtection="1">
      <protection locked="0"/>
    </xf>
    <xf numFmtId="176" fontId="1" fillId="18" borderId="16" xfId="0" applyNumberFormat="1" applyFont="1" applyFill="1" applyBorder="1" applyAlignment="1" applyProtection="1">
      <alignment vertical="center"/>
      <protection locked="0"/>
    </xf>
    <xf numFmtId="176" fontId="1" fillId="18" borderId="18" xfId="0" applyNumberFormat="1" applyFont="1" applyFill="1" applyBorder="1" applyAlignment="1" applyProtection="1">
      <alignment vertical="center"/>
      <protection locked="0"/>
    </xf>
    <xf numFmtId="176" fontId="3" fillId="6" borderId="14" xfId="0" applyNumberFormat="1" applyFont="1" applyFill="1" applyBorder="1" applyProtection="1">
      <protection hidden="1"/>
    </xf>
    <xf numFmtId="186" fontId="31" fillId="6" borderId="28" xfId="6" applyNumberFormat="1" applyFont="1" applyFill="1" applyBorder="1" applyProtection="1">
      <protection locked="0"/>
    </xf>
    <xf numFmtId="187" fontId="0" fillId="0" borderId="0" xfId="0" applyNumberFormat="1" applyProtection="1">
      <protection locked="0"/>
    </xf>
    <xf numFmtId="0" fontId="37" fillId="0" borderId="0" xfId="0" applyFont="1" applyBorder="1" applyAlignment="1" applyProtection="1">
      <alignment horizontal="center" vertical="center"/>
      <protection locked="0"/>
    </xf>
    <xf numFmtId="176" fontId="37" fillId="0" borderId="0" xfId="0" applyNumberFormat="1" applyFont="1" applyBorder="1" applyAlignment="1" applyProtection="1">
      <alignment horizontal="center" vertical="center"/>
      <protection locked="0"/>
    </xf>
    <xf numFmtId="188" fontId="29" fillId="0" borderId="0" xfId="0" applyNumberFormat="1" applyFont="1" applyBorder="1" applyProtection="1">
      <protection locked="0"/>
    </xf>
    <xf numFmtId="0" fontId="37" fillId="0" borderId="0" xfId="0" applyFont="1" applyBorder="1" applyAlignment="1" applyProtection="1">
      <alignment horizontal="right" vertical="center"/>
      <protection locked="0"/>
    </xf>
    <xf numFmtId="176" fontId="37" fillId="0" borderId="0" xfId="0" applyNumberFormat="1" applyFont="1" applyBorder="1" applyAlignment="1" applyProtection="1">
      <alignment vertical="center" textRotation="255"/>
      <protection locked="0"/>
    </xf>
    <xf numFmtId="176" fontId="29" fillId="0" borderId="37" xfId="0" applyNumberFormat="1" applyFont="1" applyBorder="1" applyAlignment="1" applyProtection="1">
      <alignment vertical="center"/>
      <protection locked="0"/>
    </xf>
    <xf numFmtId="181" fontId="4" fillId="0" borderId="11" xfId="0" applyNumberFormat="1" applyFont="1" applyBorder="1" applyProtection="1">
      <protection locked="0"/>
    </xf>
    <xf numFmtId="176" fontId="2" fillId="0" borderId="0" xfId="0" applyNumberFormat="1" applyFont="1" applyAlignment="1" applyProtection="1">
      <protection locked="0"/>
    </xf>
    <xf numFmtId="176" fontId="32" fillId="6" borderId="41" xfId="0" applyNumberFormat="1" applyFont="1" applyFill="1" applyBorder="1" applyAlignment="1" applyProtection="1">
      <alignment horizontal="right" vertical="center"/>
      <protection hidden="1"/>
    </xf>
    <xf numFmtId="0" fontId="32" fillId="0" borderId="17" xfId="0" applyNumberFormat="1" applyFont="1" applyBorder="1" applyAlignment="1" applyProtection="1">
      <alignment vertical="center"/>
      <protection locked="0"/>
    </xf>
    <xf numFmtId="0" fontId="32" fillId="0" borderId="11" xfId="0" applyNumberFormat="1" applyFont="1" applyBorder="1" applyAlignment="1" applyProtection="1">
      <alignment vertical="center"/>
      <protection locked="0"/>
    </xf>
    <xf numFmtId="176" fontId="32" fillId="0" borderId="17" xfId="0" applyNumberFormat="1" applyFont="1" applyBorder="1" applyAlignment="1" applyProtection="1">
      <alignment horizontal="right" vertical="center"/>
      <protection locked="0"/>
    </xf>
    <xf numFmtId="178" fontId="32" fillId="0" borderId="0" xfId="0" applyNumberFormat="1" applyFont="1" applyAlignment="1" applyProtection="1">
      <alignment vertical="center"/>
      <protection locked="0"/>
    </xf>
    <xf numFmtId="0" fontId="0" fillId="0" borderId="0" xfId="0" applyNumberFormat="1" applyAlignment="1" applyProtection="1">
      <alignment vertical="center"/>
      <protection locked="0"/>
    </xf>
    <xf numFmtId="176" fontId="34" fillId="6" borderId="0" xfId="0" applyNumberFormat="1" applyFont="1" applyFill="1" applyAlignment="1" applyProtection="1">
      <alignment horizontal="right" vertical="center"/>
      <protection hidden="1"/>
    </xf>
    <xf numFmtId="176" fontId="34" fillId="0" borderId="0" xfId="0" applyNumberFormat="1" applyFont="1" applyAlignment="1" applyProtection="1">
      <alignment horizontal="right" vertical="center"/>
      <protection locked="0"/>
    </xf>
    <xf numFmtId="176" fontId="34" fillId="0" borderId="0" xfId="0" applyNumberFormat="1" applyFont="1" applyBorder="1" applyAlignment="1" applyProtection="1">
      <alignment horizontal="right" vertical="center"/>
      <protection locked="0"/>
    </xf>
    <xf numFmtId="176" fontId="34" fillId="0" borderId="0" xfId="0" applyNumberFormat="1" applyFont="1" applyAlignment="1" applyProtection="1">
      <alignment horizontal="right" vertical="center"/>
      <protection hidden="1"/>
    </xf>
    <xf numFmtId="0" fontId="3" fillId="6" borderId="11" xfId="0" applyNumberFormat="1" applyFont="1" applyFill="1" applyBorder="1" applyProtection="1">
      <protection locked="0"/>
    </xf>
    <xf numFmtId="179" fontId="0" fillId="0" borderId="0" xfId="0" applyNumberFormat="1" applyProtection="1">
      <protection locked="0"/>
    </xf>
    <xf numFmtId="176" fontId="1" fillId="19" borderId="11" xfId="6" applyNumberFormat="1" applyFont="1" applyFill="1" applyBorder="1" applyAlignment="1" applyProtection="1">
      <alignment horizontal="center"/>
      <protection locked="0"/>
    </xf>
    <xf numFmtId="0" fontId="7" fillId="0" borderId="0" xfId="0" applyNumberFormat="1" applyFont="1" applyAlignment="1" applyProtection="1">
      <alignment horizontal="right"/>
      <protection hidden="1"/>
    </xf>
    <xf numFmtId="176" fontId="2" fillId="6" borderId="0" xfId="6" applyNumberFormat="1" applyFont="1" applyFill="1" applyProtection="1">
      <protection locked="0"/>
    </xf>
    <xf numFmtId="176" fontId="48" fillId="6" borderId="0" xfId="6" applyNumberFormat="1" applyFont="1" applyFill="1" applyProtection="1">
      <protection locked="0"/>
    </xf>
    <xf numFmtId="176" fontId="29" fillId="0" borderId="0" xfId="6" applyNumberFormat="1" applyFont="1" applyAlignment="1" applyProtection="1">
      <alignment vertical="top"/>
      <protection locked="0"/>
    </xf>
    <xf numFmtId="176" fontId="29" fillId="19" borderId="11" xfId="6" applyNumberFormat="1" applyFont="1" applyFill="1" applyBorder="1" applyProtection="1">
      <protection hidden="1"/>
    </xf>
    <xf numFmtId="176" fontId="1" fillId="7" borderId="11" xfId="0" applyNumberFormat="1" applyFont="1" applyFill="1" applyBorder="1" applyAlignment="1" applyProtection="1">
      <alignment vertical="center"/>
      <protection hidden="1"/>
    </xf>
    <xf numFmtId="176" fontId="1" fillId="7" borderId="11" xfId="6" applyNumberFormat="1" applyFont="1" applyFill="1" applyBorder="1" applyAlignment="1" applyProtection="1">
      <alignment vertical="center"/>
      <protection hidden="1"/>
    </xf>
    <xf numFmtId="0" fontId="0" fillId="0" borderId="0" xfId="0" applyBorder="1" applyAlignment="1" applyProtection="1">
      <alignment horizontal="right"/>
      <protection locked="0"/>
    </xf>
    <xf numFmtId="176" fontId="1" fillId="6" borderId="11" xfId="6" applyNumberFormat="1" applyFont="1" applyFill="1" applyBorder="1" applyAlignment="1" applyProtection="1">
      <alignment horizontal="center"/>
      <protection hidden="1"/>
    </xf>
    <xf numFmtId="176" fontId="33" fillId="0" borderId="0" xfId="0" applyNumberFormat="1" applyFont="1" applyAlignment="1" applyProtection="1">
      <alignment horizontal="left" vertical="center"/>
      <protection locked="0"/>
    </xf>
    <xf numFmtId="176" fontId="34" fillId="0" borderId="11" xfId="0" applyNumberFormat="1" applyFont="1" applyBorder="1" applyAlignment="1" applyProtection="1">
      <alignment vertical="center"/>
      <protection locked="0"/>
    </xf>
    <xf numFmtId="176" fontId="34" fillId="0" borderId="11" xfId="0" applyNumberFormat="1" applyFont="1" applyBorder="1" applyAlignment="1" applyProtection="1">
      <alignment horizontal="right" vertical="center"/>
      <protection locked="0"/>
    </xf>
    <xf numFmtId="189" fontId="32" fillId="0" borderId="0" xfId="0" applyNumberFormat="1" applyFont="1" applyAlignment="1" applyProtection="1">
      <alignment horizontal="right" vertical="center"/>
      <protection hidden="1"/>
    </xf>
    <xf numFmtId="176" fontId="32" fillId="6" borderId="41" xfId="0" applyNumberFormat="1" applyFont="1" applyFill="1" applyBorder="1" applyAlignment="1" applyProtection="1">
      <alignment horizontal="left" vertical="center"/>
      <protection locked="0"/>
    </xf>
    <xf numFmtId="178" fontId="34" fillId="0" borderId="11" xfId="0" applyNumberFormat="1" applyFont="1" applyBorder="1" applyAlignment="1" applyProtection="1">
      <alignment vertical="center"/>
      <protection locked="0"/>
    </xf>
    <xf numFmtId="190" fontId="32" fillId="0" borderId="0" xfId="0" applyNumberFormat="1" applyFont="1" applyAlignment="1" applyProtection="1">
      <alignment horizontal="right" vertical="center"/>
      <protection hidden="1"/>
    </xf>
    <xf numFmtId="176" fontId="1" fillId="0" borderId="0" xfId="0" applyNumberFormat="1" applyFont="1" applyBorder="1" applyAlignment="1" applyProtection="1">
      <alignment vertical="center"/>
      <protection locked="0"/>
    </xf>
    <xf numFmtId="176" fontId="4" fillId="0" borderId="0" xfId="0" applyNumberFormat="1" applyFont="1" applyAlignment="1" applyProtection="1">
      <alignment vertical="center"/>
      <protection hidden="1"/>
    </xf>
    <xf numFmtId="176" fontId="4" fillId="0" borderId="0" xfId="0" applyNumberFormat="1" applyFont="1" applyProtection="1">
      <protection hidden="1"/>
    </xf>
    <xf numFmtId="0" fontId="32" fillId="21" borderId="0" xfId="0" applyFont="1" applyFill="1" applyAlignment="1" applyProtection="1">
      <alignment vertical="center"/>
      <protection locked="0"/>
    </xf>
    <xf numFmtId="0" fontId="49" fillId="21" borderId="0" xfId="0" applyFont="1" applyFill="1" applyAlignment="1" applyProtection="1">
      <alignment vertical="center"/>
      <protection locked="0"/>
    </xf>
    <xf numFmtId="0" fontId="50" fillId="21" borderId="0" xfId="0" applyFont="1" applyFill="1" applyAlignment="1" applyProtection="1">
      <alignment vertical="center"/>
      <protection locked="0"/>
    </xf>
    <xf numFmtId="0" fontId="0" fillId="21" borderId="0" xfId="0" applyFill="1" applyAlignment="1" applyProtection="1">
      <alignment vertical="center"/>
      <protection locked="0"/>
    </xf>
    <xf numFmtId="0" fontId="0" fillId="0" borderId="29" xfId="0" applyBorder="1" applyAlignment="1" applyProtection="1">
      <alignment horizontal="center"/>
      <protection locked="0"/>
    </xf>
    <xf numFmtId="183" fontId="29" fillId="18" borderId="12" xfId="6" applyNumberFormat="1" applyFont="1" applyFill="1" applyBorder="1" applyAlignment="1" applyProtection="1">
      <alignment horizontal="center"/>
      <protection locked="0"/>
    </xf>
    <xf numFmtId="183" fontId="1" fillId="6" borderId="11" xfId="6" applyNumberFormat="1" applyFont="1" applyFill="1" applyBorder="1" applyAlignment="1" applyProtection="1">
      <alignment horizontal="center"/>
      <protection locked="0"/>
    </xf>
    <xf numFmtId="183" fontId="0" fillId="17" borderId="42" xfId="6" applyNumberFormat="1" applyFont="1" applyFill="1" applyBorder="1" applyAlignment="1" applyProtection="1">
      <alignment horizontal="right"/>
      <protection locked="0"/>
    </xf>
    <xf numFmtId="0" fontId="51" fillId="0" borderId="0" xfId="0" applyFont="1" applyProtection="1">
      <protection locked="0"/>
    </xf>
    <xf numFmtId="0" fontId="0" fillId="6" borderId="0" xfId="0" applyFill="1" applyProtection="1">
      <protection locked="0"/>
    </xf>
    <xf numFmtId="183" fontId="29" fillId="18" borderId="43" xfId="6" applyNumberFormat="1" applyFont="1" applyFill="1" applyBorder="1" applyProtection="1">
      <protection locked="0"/>
    </xf>
    <xf numFmtId="183" fontId="0" fillId="17" borderId="44" xfId="6" applyNumberFormat="1" applyFont="1" applyFill="1" applyBorder="1" applyAlignment="1" applyProtection="1">
      <alignment horizontal="right"/>
      <protection locked="0"/>
    </xf>
    <xf numFmtId="0" fontId="29" fillId="0" borderId="14" xfId="0" applyNumberFormat="1" applyFont="1" applyBorder="1" applyAlignment="1" applyProtection="1">
      <alignment horizontal="center" vertical="center"/>
      <protection locked="0"/>
    </xf>
    <xf numFmtId="38" fontId="0" fillId="19" borderId="14" xfId="6" applyFont="1" applyFill="1" applyBorder="1" applyAlignment="1" applyProtection="1">
      <alignment vertical="center"/>
      <protection hidden="1"/>
    </xf>
    <xf numFmtId="38" fontId="0" fillId="19" borderId="30" xfId="6" applyFont="1" applyFill="1" applyBorder="1" applyAlignment="1" applyProtection="1">
      <alignment vertical="center"/>
      <protection hidden="1"/>
    </xf>
    <xf numFmtId="0" fontId="29" fillId="18" borderId="11" xfId="0" applyFont="1" applyFill="1" applyBorder="1" applyAlignment="1" applyProtection="1">
      <alignment horizontal="center" vertical="center"/>
      <protection locked="0"/>
    </xf>
    <xf numFmtId="0" fontId="29" fillId="13" borderId="45" xfId="0" applyFont="1" applyFill="1" applyBorder="1" applyAlignment="1" applyProtection="1">
      <alignment horizontal="center" vertical="center"/>
      <protection locked="0"/>
    </xf>
    <xf numFmtId="0" fontId="29" fillId="6" borderId="11" xfId="0" applyNumberFormat="1" applyFont="1" applyFill="1" applyBorder="1" applyAlignment="1" applyProtection="1">
      <alignment horizontal="center" vertical="center"/>
      <protection locked="0"/>
    </xf>
    <xf numFmtId="0" fontId="29" fillId="6" borderId="11" xfId="0" applyFont="1" applyFill="1" applyBorder="1" applyAlignment="1" applyProtection="1">
      <alignment horizontal="center" vertical="center"/>
      <protection locked="0"/>
    </xf>
    <xf numFmtId="0" fontId="29" fillId="18" borderId="28" xfId="0" applyFont="1" applyFill="1" applyBorder="1" applyAlignment="1" applyProtection="1">
      <alignment horizontal="center" vertical="center"/>
      <protection locked="0"/>
    </xf>
    <xf numFmtId="0" fontId="29" fillId="0" borderId="0" xfId="0" applyFont="1" applyAlignment="1" applyProtection="1">
      <alignment vertical="center"/>
      <protection locked="0"/>
    </xf>
    <xf numFmtId="0" fontId="29" fillId="6" borderId="14" xfId="0" applyNumberFormat="1" applyFont="1" applyFill="1" applyBorder="1" applyAlignment="1" applyProtection="1">
      <alignment horizontal="center" vertical="center"/>
      <protection locked="0"/>
    </xf>
    <xf numFmtId="0" fontId="29" fillId="22" borderId="45" xfId="0" applyFont="1" applyFill="1" applyBorder="1" applyAlignment="1" applyProtection="1">
      <alignment horizontal="center" vertical="center"/>
      <protection locked="0"/>
    </xf>
    <xf numFmtId="0" fontId="29" fillId="17" borderId="44" xfId="0" applyFont="1" applyFill="1" applyBorder="1" applyAlignment="1" applyProtection="1">
      <alignment horizontal="center" vertical="center"/>
      <protection locked="0"/>
    </xf>
    <xf numFmtId="0" fontId="0" fillId="0" borderId="11" xfId="0" applyFont="1" applyBorder="1" applyProtection="1">
      <protection locked="0"/>
    </xf>
    <xf numFmtId="0" fontId="0" fillId="0" borderId="14" xfId="0" applyFont="1" applyBorder="1" applyAlignment="1" applyProtection="1">
      <protection locked="0"/>
    </xf>
    <xf numFmtId="0" fontId="0" fillId="0" borderId="12" xfId="0" applyBorder="1" applyProtection="1">
      <protection locked="0"/>
    </xf>
    <xf numFmtId="0" fontId="5" fillId="18" borderId="11" xfId="0" applyNumberFormat="1" applyFont="1" applyFill="1" applyBorder="1" applyAlignment="1" applyProtection="1">
      <protection locked="0"/>
    </xf>
    <xf numFmtId="0" fontId="29" fillId="0" borderId="45" xfId="0" applyFont="1" applyBorder="1" applyAlignment="1" applyProtection="1">
      <alignment horizontal="center" vertical="center"/>
      <protection locked="0"/>
    </xf>
    <xf numFmtId="0" fontId="1" fillId="6" borderId="11" xfId="0" applyFont="1" applyFill="1" applyBorder="1" applyAlignment="1" applyProtection="1">
      <alignment horizontal="center" vertical="center"/>
      <protection locked="0"/>
    </xf>
    <xf numFmtId="178" fontId="34" fillId="0" borderId="11" xfId="0" applyNumberFormat="1" applyFont="1" applyBorder="1" applyAlignment="1" applyProtection="1">
      <alignment vertical="center"/>
      <protection hidden="1"/>
    </xf>
    <xf numFmtId="176" fontId="29" fillId="0" borderId="11" xfId="0" applyNumberFormat="1" applyFont="1" applyBorder="1" applyAlignment="1" applyProtection="1">
      <alignment vertical="center"/>
      <protection hidden="1"/>
    </xf>
    <xf numFmtId="176" fontId="29" fillId="0" borderId="11" xfId="0" applyNumberFormat="1" applyFont="1" applyBorder="1" applyAlignment="1" applyProtection="1">
      <alignment horizontal="right" vertical="center"/>
      <protection hidden="1"/>
    </xf>
    <xf numFmtId="191" fontId="0" fillId="0" borderId="46" xfId="0" applyNumberFormat="1" applyBorder="1" applyProtection="1">
      <protection hidden="1"/>
    </xf>
    <xf numFmtId="0" fontId="52" fillId="0" borderId="0" xfId="0" applyFont="1" applyAlignment="1" applyProtection="1">
      <alignment horizontal="right"/>
      <protection locked="0"/>
    </xf>
    <xf numFmtId="0" fontId="20" fillId="0" borderId="0" xfId="0" applyFont="1" applyProtection="1">
      <protection locked="0"/>
    </xf>
    <xf numFmtId="177" fontId="0" fillId="0" borderId="0" xfId="0" applyNumberFormat="1" applyBorder="1" applyProtection="1">
      <protection locked="0"/>
    </xf>
    <xf numFmtId="177" fontId="7" fillId="0" borderId="0" xfId="0" applyNumberFormat="1" applyFont="1" applyBorder="1" applyAlignment="1" applyProtection="1">
      <alignment horizontal="center" vertical="center"/>
      <protection locked="0"/>
    </xf>
    <xf numFmtId="177" fontId="3" fillId="7" borderId="12" xfId="0" applyNumberFormat="1" applyFont="1" applyFill="1" applyBorder="1" applyAlignment="1" applyProtection="1">
      <alignment horizontal="center"/>
      <protection locked="0"/>
    </xf>
    <xf numFmtId="192" fontId="0" fillId="6" borderId="11" xfId="0" applyNumberFormat="1" applyFill="1" applyBorder="1" applyProtection="1">
      <protection locked="0"/>
    </xf>
    <xf numFmtId="177" fontId="0" fillId="0" borderId="13" xfId="0" applyNumberFormat="1" applyBorder="1" applyProtection="1">
      <protection locked="0"/>
    </xf>
    <xf numFmtId="177" fontId="7" fillId="0" borderId="0" xfId="0" applyNumberFormat="1" applyFont="1" applyBorder="1" applyAlignment="1" applyProtection="1">
      <alignment vertical="center"/>
      <protection locked="0"/>
    </xf>
    <xf numFmtId="192" fontId="0" fillId="18" borderId="11" xfId="0" applyNumberFormat="1" applyFill="1" applyBorder="1" applyProtection="1">
      <protection locked="0"/>
    </xf>
    <xf numFmtId="178" fontId="0" fillId="6" borderId="11" xfId="0" applyNumberFormat="1" applyFill="1" applyBorder="1" applyProtection="1">
      <protection hidden="1"/>
    </xf>
    <xf numFmtId="193" fontId="0" fillId="18" borderId="11" xfId="0" applyNumberFormat="1" applyFill="1" applyBorder="1" applyProtection="1">
      <protection hidden="1"/>
    </xf>
    <xf numFmtId="0" fontId="29" fillId="7" borderId="11" xfId="0" applyFont="1" applyFill="1" applyBorder="1" applyAlignment="1" applyProtection="1">
      <alignment horizontal="center" vertical="center"/>
      <protection locked="0"/>
    </xf>
    <xf numFmtId="0" fontId="2" fillId="0" borderId="0" xfId="0" applyFont="1" applyProtection="1">
      <protection locked="0"/>
    </xf>
    <xf numFmtId="0" fontId="6" fillId="0" borderId="0" xfId="0" applyFont="1" applyAlignment="1" applyProtection="1">
      <alignment horizontal="center"/>
      <protection locked="0"/>
    </xf>
    <xf numFmtId="0" fontId="1" fillId="0" borderId="0" xfId="0" applyFont="1" applyProtection="1">
      <protection locked="0"/>
    </xf>
    <xf numFmtId="0" fontId="53" fillId="0" borderId="0" xfId="0" applyFont="1" applyProtection="1">
      <protection locked="0"/>
    </xf>
    <xf numFmtId="0" fontId="4" fillId="19" borderId="12" xfId="0" applyFont="1" applyFill="1" applyBorder="1" applyAlignment="1" applyProtection="1">
      <alignment vertical="center"/>
      <protection locked="0"/>
    </xf>
    <xf numFmtId="177" fontId="0" fillId="21" borderId="0" xfId="0" applyNumberFormat="1" applyFill="1" applyProtection="1">
      <protection locked="0"/>
    </xf>
    <xf numFmtId="0" fontId="32" fillId="21" borderId="0" xfId="0" applyFont="1" applyFill="1" applyProtection="1">
      <protection locked="0"/>
    </xf>
    <xf numFmtId="0" fontId="0" fillId="21" borderId="0" xfId="0" applyFill="1" applyProtection="1">
      <protection locked="0"/>
    </xf>
    <xf numFmtId="0" fontId="1" fillId="0" borderId="0" xfId="6" applyNumberFormat="1" applyFont="1" applyProtection="1">
      <protection locked="0"/>
    </xf>
    <xf numFmtId="184" fontId="1" fillId="6" borderId="12" xfId="0" applyNumberFormat="1" applyFont="1" applyFill="1" applyBorder="1" applyAlignment="1" applyProtection="1">
      <alignment horizontal="left"/>
      <protection locked="0"/>
    </xf>
    <xf numFmtId="178" fontId="1" fillId="0" borderId="47" xfId="0" applyNumberFormat="1" applyFont="1" applyBorder="1" applyAlignment="1" applyProtection="1">
      <alignment vertical="center"/>
      <protection hidden="1"/>
    </xf>
    <xf numFmtId="176" fontId="1" fillId="0" borderId="48" xfId="0" applyNumberFormat="1" applyFont="1" applyBorder="1" applyAlignment="1" applyProtection="1">
      <alignment vertical="center"/>
      <protection hidden="1"/>
    </xf>
    <xf numFmtId="178" fontId="1" fillId="6" borderId="32" xfId="0" applyNumberFormat="1" applyFont="1" applyFill="1" applyBorder="1" applyAlignment="1" applyProtection="1">
      <alignment vertical="center"/>
      <protection hidden="1"/>
    </xf>
    <xf numFmtId="176" fontId="4" fillId="6" borderId="11" xfId="0" applyNumberFormat="1" applyFont="1" applyFill="1" applyBorder="1" applyProtection="1">
      <protection locked="0"/>
    </xf>
    <xf numFmtId="176" fontId="1" fillId="6" borderId="49" xfId="0" applyNumberFormat="1" applyFont="1" applyFill="1" applyBorder="1" applyAlignment="1" applyProtection="1">
      <alignment vertical="center"/>
      <protection hidden="1"/>
    </xf>
    <xf numFmtId="176" fontId="1" fillId="6" borderId="15" xfId="0" applyNumberFormat="1" applyFont="1" applyFill="1" applyBorder="1" applyAlignment="1" applyProtection="1">
      <alignment vertical="center"/>
      <protection hidden="1"/>
    </xf>
    <xf numFmtId="176" fontId="1" fillId="7" borderId="11" xfId="0" applyNumberFormat="1" applyFont="1" applyFill="1" applyBorder="1" applyAlignment="1" applyProtection="1">
      <alignment horizontal="center" vertical="center"/>
      <protection locked="0"/>
    </xf>
    <xf numFmtId="176" fontId="1" fillId="7" borderId="11" xfId="0" applyNumberFormat="1" applyFont="1" applyFill="1" applyBorder="1" applyAlignment="1" applyProtection="1">
      <alignment horizontal="center" vertical="center"/>
      <protection hidden="1"/>
    </xf>
    <xf numFmtId="176" fontId="1" fillId="17" borderId="30" xfId="0" applyNumberFormat="1" applyFont="1" applyFill="1" applyBorder="1" applyAlignment="1" applyProtection="1">
      <protection hidden="1"/>
    </xf>
    <xf numFmtId="176" fontId="29" fillId="17" borderId="14" xfId="0" applyNumberFormat="1" applyFont="1" applyFill="1" applyBorder="1" applyAlignment="1" applyProtection="1">
      <alignment horizontal="right"/>
      <protection locked="0"/>
    </xf>
    <xf numFmtId="179" fontId="31" fillId="0" borderId="11" xfId="0" applyNumberFormat="1" applyFont="1" applyBorder="1" applyProtection="1">
      <protection hidden="1"/>
    </xf>
    <xf numFmtId="38" fontId="0" fillId="0" borderId="0" xfId="6" applyFont="1" applyAlignment="1" applyProtection="1">
      <alignment vertical="center"/>
      <protection locked="0"/>
    </xf>
    <xf numFmtId="38" fontId="0" fillId="0" borderId="27" xfId="6" applyFont="1" applyBorder="1" applyAlignment="1" applyProtection="1">
      <alignment vertical="center"/>
      <protection locked="0"/>
    </xf>
    <xf numFmtId="0" fontId="0" fillId="0" borderId="37" xfId="0" applyBorder="1" applyProtection="1">
      <protection locked="0"/>
    </xf>
    <xf numFmtId="0" fontId="16" fillId="22" borderId="11" xfId="18" applyFill="1" applyBorder="1" applyAlignment="1" applyProtection="1">
      <alignment horizontal="center" vertical="center"/>
      <protection locked="0"/>
    </xf>
    <xf numFmtId="0" fontId="0" fillId="0" borderId="0" xfId="0" applyFont="1" applyAlignment="1" applyProtection="1">
      <protection locked="0"/>
    </xf>
    <xf numFmtId="0" fontId="0" fillId="0" borderId="0" xfId="0" applyAlignment="1" applyProtection="1">
      <protection locked="0"/>
    </xf>
    <xf numFmtId="38" fontId="48" fillId="7" borderId="11" xfId="6" applyFont="1" applyFill="1" applyBorder="1" applyProtection="1">
      <protection locked="0"/>
    </xf>
    <xf numFmtId="0" fontId="48" fillId="0" borderId="11" xfId="0" applyFont="1" applyBorder="1" applyAlignment="1" applyProtection="1">
      <alignment horizontal="center"/>
      <protection locked="0"/>
    </xf>
    <xf numFmtId="0" fontId="29" fillId="6" borderId="12" xfId="0" applyNumberFormat="1" applyFont="1" applyFill="1" applyBorder="1" applyAlignment="1" applyProtection="1">
      <alignment vertical="top"/>
      <protection locked="0"/>
    </xf>
    <xf numFmtId="0" fontId="0" fillId="0" borderId="0" xfId="0" applyAlignment="1" applyProtection="1">
      <alignment horizontal="right"/>
      <protection locked="0"/>
    </xf>
    <xf numFmtId="38" fontId="7" fillId="0" borderId="0" xfId="6" applyFont="1" applyAlignment="1" applyProtection="1">
      <alignment horizontal="center" vertical="center"/>
      <protection locked="0"/>
    </xf>
    <xf numFmtId="38" fontId="0" fillId="0" borderId="11" xfId="6" applyFont="1" applyBorder="1" applyAlignment="1" applyProtection="1">
      <alignment horizontal="center" vertical="center"/>
      <protection locked="0"/>
    </xf>
    <xf numFmtId="0" fontId="54" fillId="0" borderId="0" xfId="0" applyFont="1" applyAlignment="1" applyProtection="1">
      <alignment horizontal="center"/>
      <protection locked="0"/>
    </xf>
    <xf numFmtId="0" fontId="55" fillId="0" borderId="0" xfId="0" applyFont="1" applyProtection="1">
      <protection locked="0"/>
    </xf>
    <xf numFmtId="0" fontId="56" fillId="0" borderId="0" xfId="0" applyFont="1" applyProtection="1">
      <protection locked="0"/>
    </xf>
    <xf numFmtId="0" fontId="33" fillId="0" borderId="0" xfId="0" applyFont="1" applyProtection="1">
      <protection locked="0"/>
    </xf>
    <xf numFmtId="38" fontId="0" fillId="0" borderId="12" xfId="6" applyFont="1" applyBorder="1" applyAlignment="1" applyProtection="1">
      <alignment horizontal="center" vertical="center"/>
      <protection locked="0"/>
    </xf>
    <xf numFmtId="38" fontId="0" fillId="0" borderId="30" xfId="6" applyFont="1" applyBorder="1" applyAlignment="1" applyProtection="1">
      <alignment horizontal="center" vertical="center"/>
      <protection locked="0"/>
    </xf>
    <xf numFmtId="0" fontId="10" fillId="0" borderId="0" xfId="0" applyFont="1" applyProtection="1">
      <protection locked="0"/>
    </xf>
    <xf numFmtId="0" fontId="46" fillId="0" borderId="0" xfId="0" applyFont="1" applyProtection="1">
      <protection locked="0"/>
    </xf>
    <xf numFmtId="38" fontId="31" fillId="0" borderId="11" xfId="6" applyFont="1" applyBorder="1" applyAlignment="1" applyProtection="1">
      <alignment horizontal="center" vertical="center"/>
      <protection locked="0"/>
    </xf>
    <xf numFmtId="38" fontId="31" fillId="0" borderId="14" xfId="6" applyFont="1" applyBorder="1" applyAlignment="1" applyProtection="1">
      <alignment horizontal="center" vertical="center"/>
      <protection locked="0"/>
    </xf>
    <xf numFmtId="0" fontId="0" fillId="0" borderId="11" xfId="6" applyNumberFormat="1" applyFont="1" applyBorder="1" applyAlignment="1" applyProtection="1">
      <alignment vertical="center"/>
      <protection locked="0"/>
    </xf>
    <xf numFmtId="187" fontId="0" fillId="0" borderId="11" xfId="6" applyNumberFormat="1" applyFont="1" applyBorder="1" applyAlignment="1" applyProtection="1">
      <alignment vertical="center"/>
      <protection locked="0"/>
    </xf>
    <xf numFmtId="0" fontId="57" fillId="0" borderId="0" xfId="0" applyFont="1" applyProtection="1">
      <protection locked="0"/>
    </xf>
    <xf numFmtId="38" fontId="0" fillId="0" borderId="11" xfId="6" applyFont="1" applyBorder="1" applyAlignment="1" applyProtection="1">
      <alignment vertical="center"/>
      <protection locked="0"/>
    </xf>
    <xf numFmtId="38" fontId="0" fillId="18" borderId="11" xfId="6" applyFont="1" applyFill="1" applyBorder="1" applyAlignment="1" applyProtection="1">
      <alignment vertical="center"/>
      <protection locked="0"/>
    </xf>
    <xf numFmtId="38" fontId="0" fillId="18" borderId="50" xfId="6" applyFont="1" applyFill="1" applyBorder="1" applyAlignment="1" applyProtection="1">
      <alignment vertical="center"/>
      <protection locked="0"/>
    </xf>
    <xf numFmtId="38" fontId="0" fillId="22" borderId="50" xfId="6" applyFont="1" applyFill="1" applyBorder="1" applyAlignment="1" applyProtection="1">
      <alignment vertical="center"/>
      <protection locked="0"/>
    </xf>
    <xf numFmtId="0" fontId="58" fillId="4" borderId="0" xfId="0" applyFont="1" applyFill="1" applyAlignment="1" applyProtection="1">
      <protection locked="0"/>
    </xf>
    <xf numFmtId="0" fontId="2" fillId="4" borderId="0" xfId="0" applyFont="1" applyFill="1" applyProtection="1">
      <protection locked="0"/>
    </xf>
    <xf numFmtId="0" fontId="1" fillId="6" borderId="0" xfId="0" applyFont="1" applyFill="1" applyProtection="1">
      <protection locked="0"/>
    </xf>
    <xf numFmtId="3" fontId="59" fillId="0" borderId="51" xfId="0" applyNumberFormat="1" applyFont="1" applyBorder="1" applyProtection="1">
      <protection locked="0"/>
    </xf>
    <xf numFmtId="3" fontId="59" fillId="0" borderId="37" xfId="0" applyNumberFormat="1" applyFont="1" applyBorder="1" applyProtection="1">
      <protection locked="0"/>
    </xf>
    <xf numFmtId="3" fontId="59" fillId="0" borderId="55" xfId="0" applyNumberFormat="1" applyFont="1" applyBorder="1" applyProtection="1">
      <protection locked="0"/>
    </xf>
    <xf numFmtId="0" fontId="4" fillId="0" borderId="0" xfId="0" applyFont="1" applyAlignment="1" applyProtection="1">
      <alignment horizontal="center"/>
      <protection locked="0"/>
    </xf>
    <xf numFmtId="0" fontId="60" fillId="6" borderId="0" xfId="0" applyFont="1" applyFill="1" applyProtection="1">
      <protection locked="0"/>
    </xf>
    <xf numFmtId="3" fontId="59" fillId="0" borderId="17" xfId="0" applyNumberFormat="1" applyFont="1" applyBorder="1" applyProtection="1">
      <protection locked="0"/>
    </xf>
    <xf numFmtId="3" fontId="59" fillId="0" borderId="58" xfId="0" applyNumberFormat="1" applyFont="1" applyBorder="1" applyProtection="1">
      <protection locked="0"/>
    </xf>
    <xf numFmtId="0" fontId="7" fillId="0" borderId="0" xfId="0" applyFont="1" applyProtection="1">
      <protection locked="0"/>
    </xf>
    <xf numFmtId="0" fontId="2" fillId="0" borderId="0" xfId="0" applyFont="1" applyAlignment="1" applyProtection="1">
      <alignment horizontal="center"/>
      <protection locked="0"/>
    </xf>
    <xf numFmtId="3" fontId="59" fillId="22" borderId="17" xfId="0" applyNumberFormat="1" applyFont="1" applyFill="1" applyBorder="1" applyProtection="1">
      <protection locked="0"/>
    </xf>
    <xf numFmtId="3" fontId="59" fillId="22" borderId="37" xfId="0" applyNumberFormat="1" applyFont="1" applyFill="1" applyBorder="1" applyProtection="1">
      <protection locked="0"/>
    </xf>
    <xf numFmtId="3" fontId="59" fillId="22" borderId="58" xfId="0" applyNumberFormat="1" applyFont="1" applyFill="1" applyBorder="1" applyProtection="1">
      <protection locked="0"/>
    </xf>
    <xf numFmtId="0" fontId="61" fillId="0" borderId="0" xfId="0" applyFont="1" applyAlignment="1" applyProtection="1">
      <alignment horizontal="center"/>
      <protection locked="0"/>
    </xf>
    <xf numFmtId="0" fontId="62" fillId="0" borderId="0" xfId="0" applyFont="1" applyProtection="1">
      <protection locked="0"/>
    </xf>
    <xf numFmtId="0" fontId="61" fillId="0" borderId="0" xfId="0" applyFont="1" applyProtection="1">
      <protection locked="0"/>
    </xf>
    <xf numFmtId="0" fontId="63" fillId="0" borderId="0" xfId="0" applyFont="1" applyProtection="1">
      <protection locked="0"/>
    </xf>
    <xf numFmtId="3" fontId="59" fillId="0" borderId="0" xfId="0" applyNumberFormat="1" applyFont="1" applyBorder="1" applyProtection="1">
      <protection locked="0"/>
    </xf>
    <xf numFmtId="3" fontId="59" fillId="22" borderId="0" xfId="0" applyNumberFormat="1" applyFont="1" applyFill="1" applyBorder="1" applyProtection="1">
      <protection locked="0"/>
    </xf>
    <xf numFmtId="0" fontId="63" fillId="6" borderId="0" xfId="0" applyFont="1" applyFill="1" applyAlignment="1" applyProtection="1">
      <alignment vertical="center"/>
      <protection locked="0"/>
    </xf>
    <xf numFmtId="0" fontId="61" fillId="6" borderId="0" xfId="0" applyFont="1" applyFill="1" applyProtection="1">
      <protection locked="0"/>
    </xf>
    <xf numFmtId="0" fontId="64" fillId="6" borderId="0" xfId="0" applyFont="1" applyFill="1" applyAlignment="1" applyProtection="1">
      <alignment vertical="center"/>
      <protection locked="0"/>
    </xf>
    <xf numFmtId="178" fontId="65" fillId="0" borderId="0" xfId="0" applyNumberFormat="1" applyFont="1" applyBorder="1" applyAlignment="1" applyProtection="1">
      <alignment vertical="center"/>
      <protection locked="0"/>
    </xf>
    <xf numFmtId="3" fontId="59" fillId="0" borderId="56" xfId="0" applyNumberFormat="1" applyFont="1" applyBorder="1" applyProtection="1">
      <protection locked="0"/>
    </xf>
    <xf numFmtId="178" fontId="66" fillId="0" borderId="0" xfId="0" applyNumberFormat="1" applyFont="1" applyBorder="1" applyAlignment="1" applyProtection="1">
      <alignment vertical="center"/>
      <protection locked="0"/>
    </xf>
    <xf numFmtId="0" fontId="2" fillId="23" borderId="0" xfId="0" applyFont="1" applyFill="1" applyProtection="1">
      <protection locked="0"/>
    </xf>
    <xf numFmtId="178" fontId="65" fillId="0" borderId="0" xfId="0" applyNumberFormat="1" applyFont="1" applyBorder="1" applyAlignment="1" applyProtection="1">
      <alignment horizontal="left" vertical="center"/>
      <protection locked="0"/>
    </xf>
    <xf numFmtId="3" fontId="59" fillId="22" borderId="56" xfId="0" applyNumberFormat="1" applyFont="1" applyFill="1" applyBorder="1" applyProtection="1">
      <protection locked="0"/>
    </xf>
    <xf numFmtId="178" fontId="66" fillId="0" borderId="0" xfId="0" applyNumberFormat="1" applyFont="1" applyBorder="1" applyAlignment="1" applyProtection="1">
      <alignment horizontal="left" vertical="center"/>
      <protection locked="0"/>
    </xf>
    <xf numFmtId="0" fontId="67" fillId="0" borderId="0" xfId="0" applyFont="1" applyAlignment="1" applyProtection="1">
      <alignment horizontal="center"/>
      <protection locked="0"/>
    </xf>
    <xf numFmtId="0" fontId="29" fillId="0" borderId="0" xfId="0" applyFont="1" applyProtection="1">
      <protection locked="0"/>
    </xf>
    <xf numFmtId="0" fontId="57" fillId="0" borderId="0" xfId="0" applyFont="1" applyAlignment="1" applyProtection="1">
      <alignment horizontal="center"/>
      <protection locked="0"/>
    </xf>
    <xf numFmtId="0" fontId="2" fillId="24" borderId="0" xfId="0" applyFont="1" applyFill="1" applyAlignment="1" applyProtection="1">
      <alignment horizontal="left"/>
      <protection locked="0"/>
    </xf>
    <xf numFmtId="0" fontId="1" fillId="24" borderId="0" xfId="0" applyFont="1" applyFill="1" applyProtection="1">
      <protection locked="0"/>
    </xf>
    <xf numFmtId="0" fontId="2" fillId="0" borderId="0" xfId="0" applyFont="1" applyAlignment="1" applyProtection="1">
      <alignment horizontal="right"/>
      <protection locked="0"/>
    </xf>
    <xf numFmtId="0" fontId="4" fillId="18" borderId="59" xfId="0" applyFont="1" applyFill="1" applyBorder="1" applyProtection="1">
      <protection locked="0"/>
    </xf>
    <xf numFmtId="0" fontId="1" fillId="18" borderId="29" xfId="0" applyFont="1" applyFill="1" applyBorder="1" applyProtection="1">
      <protection locked="0"/>
    </xf>
    <xf numFmtId="0" fontId="1" fillId="18" borderId="60" xfId="0" applyFont="1" applyFill="1" applyBorder="1" applyProtection="1">
      <protection locked="0"/>
    </xf>
    <xf numFmtId="0" fontId="4" fillId="18" borderId="61" xfId="0" applyFont="1" applyFill="1" applyBorder="1" applyProtection="1">
      <protection locked="0"/>
    </xf>
    <xf numFmtId="0" fontId="1" fillId="18" borderId="13" xfId="0" applyFont="1" applyFill="1" applyBorder="1" applyProtection="1">
      <protection locked="0"/>
    </xf>
    <xf numFmtId="0" fontId="4" fillId="18" borderId="13" xfId="0" applyFont="1" applyFill="1" applyBorder="1" applyProtection="1">
      <protection locked="0"/>
    </xf>
    <xf numFmtId="0" fontId="1" fillId="18" borderId="62" xfId="0" applyFont="1" applyFill="1" applyBorder="1" applyProtection="1">
      <protection locked="0"/>
    </xf>
    <xf numFmtId="0" fontId="10" fillId="13" borderId="59" xfId="0" applyFont="1" applyFill="1" applyBorder="1" applyProtection="1">
      <protection locked="0"/>
    </xf>
    <xf numFmtId="0" fontId="30" fillId="13" borderId="29" xfId="0" applyFont="1" applyFill="1" applyBorder="1" applyProtection="1">
      <protection locked="0"/>
    </xf>
    <xf numFmtId="0" fontId="4" fillId="13" borderId="29" xfId="0" applyFont="1" applyFill="1" applyBorder="1" applyProtection="1">
      <protection locked="0"/>
    </xf>
    <xf numFmtId="0" fontId="4" fillId="13" borderId="60" xfId="0" applyFont="1" applyFill="1" applyBorder="1" applyProtection="1">
      <protection locked="0"/>
    </xf>
    <xf numFmtId="0" fontId="4" fillId="13" borderId="61" xfId="0" applyFont="1" applyFill="1" applyBorder="1" applyProtection="1">
      <protection locked="0"/>
    </xf>
    <xf numFmtId="0" fontId="2" fillId="13" borderId="13" xfId="0" applyFont="1" applyFill="1" applyBorder="1" applyAlignment="1" applyProtection="1">
      <alignment vertical="center"/>
      <protection locked="0"/>
    </xf>
    <xf numFmtId="0" fontId="5" fillId="13" borderId="13" xfId="0" applyFont="1" applyFill="1" applyBorder="1" applyAlignment="1" applyProtection="1">
      <alignment vertical="center"/>
      <protection locked="0"/>
    </xf>
    <xf numFmtId="0" fontId="4" fillId="13" borderId="13" xfId="0" applyFont="1" applyFill="1" applyBorder="1" applyAlignment="1" applyProtection="1">
      <alignment vertical="center"/>
      <protection locked="0"/>
    </xf>
    <xf numFmtId="0" fontId="4" fillId="13" borderId="62" xfId="0" applyFont="1" applyFill="1" applyBorder="1" applyProtection="1">
      <protection locked="0"/>
    </xf>
    <xf numFmtId="0" fontId="2" fillId="22" borderId="0" xfId="0" applyFont="1" applyFill="1" applyProtection="1">
      <protection locked="0"/>
    </xf>
    <xf numFmtId="0" fontId="1" fillId="22" borderId="0" xfId="0" applyFont="1" applyFill="1" applyProtection="1">
      <protection locked="0"/>
    </xf>
    <xf numFmtId="0" fontId="68" fillId="0" borderId="0" xfId="0" applyFont="1" applyProtection="1">
      <protection locked="0"/>
    </xf>
    <xf numFmtId="0" fontId="69" fillId="0" borderId="0" xfId="18" applyFont="1" applyAlignment="1" applyProtection="1">
      <alignment horizontal="center"/>
      <protection locked="0"/>
    </xf>
    <xf numFmtId="3" fontId="59" fillId="0" borderId="63" xfId="0" applyNumberFormat="1" applyFont="1" applyBorder="1" applyProtection="1">
      <protection locked="0"/>
    </xf>
    <xf numFmtId="3" fontId="59" fillId="0" borderId="64" xfId="0" applyNumberFormat="1" applyFont="1" applyBorder="1" applyProtection="1">
      <protection locked="0"/>
    </xf>
    <xf numFmtId="3" fontId="59" fillId="0" borderId="65" xfId="0" applyNumberFormat="1" applyFont="1" applyBorder="1" applyProtection="1">
      <protection locked="0"/>
    </xf>
    <xf numFmtId="3" fontId="59" fillId="0" borderId="67" xfId="0" applyNumberFormat="1" applyFont="1" applyBorder="1" applyProtection="1">
      <protection locked="0"/>
    </xf>
    <xf numFmtId="0" fontId="64" fillId="0" borderId="0" xfId="0" applyFont="1" applyProtection="1">
      <protection locked="0"/>
    </xf>
    <xf numFmtId="0" fontId="52" fillId="0" borderId="0" xfId="0" applyFont="1" applyProtection="1">
      <protection locked="0"/>
    </xf>
    <xf numFmtId="0" fontId="30" fillId="17" borderId="12" xfId="0" applyFont="1" applyFill="1" applyBorder="1" applyProtection="1">
      <protection locked="0"/>
    </xf>
    <xf numFmtId="0" fontId="70" fillId="0" borderId="0" xfId="0" applyFont="1" applyAlignment="1" applyProtection="1">
      <alignment horizontal="right" vertical="center"/>
      <protection locked="0"/>
    </xf>
    <xf numFmtId="0" fontId="70" fillId="0" borderId="0" xfId="0" applyFont="1" applyProtection="1">
      <protection locked="0"/>
    </xf>
    <xf numFmtId="0" fontId="71" fillId="0" borderId="0" xfId="18" applyFont="1" applyBorder="1" applyAlignment="1" applyProtection="1">
      <alignment horizontal="left" vertical="center"/>
      <protection locked="0"/>
    </xf>
    <xf numFmtId="0" fontId="72" fillId="0" borderId="0" xfId="18" applyFont="1" applyAlignment="1" applyProtection="1">
      <alignment horizontal="left" vertical="center"/>
      <protection locked="0"/>
    </xf>
    <xf numFmtId="0" fontId="0" fillId="17" borderId="12" xfId="0" applyFill="1" applyBorder="1" applyProtection="1">
      <protection locked="0"/>
    </xf>
    <xf numFmtId="0" fontId="32" fillId="17" borderId="12" xfId="0" applyFont="1" applyFill="1" applyBorder="1" applyProtection="1">
      <protection locked="0"/>
    </xf>
    <xf numFmtId="0" fontId="34" fillId="17" borderId="12" xfId="0" applyFont="1" applyFill="1" applyBorder="1" applyProtection="1">
      <protection locked="0"/>
    </xf>
    <xf numFmtId="176" fontId="4" fillId="0" borderId="0" xfId="0" applyNumberFormat="1" applyFont="1" applyBorder="1" applyProtection="1">
      <protection locked="0"/>
    </xf>
    <xf numFmtId="0" fontId="1" fillId="0" borderId="0" xfId="0" applyFont="1" applyAlignment="1" applyProtection="1">
      <alignment vertical="center"/>
      <protection locked="0"/>
    </xf>
    <xf numFmtId="0" fontId="70" fillId="0" borderId="0" xfId="0" applyFont="1" applyAlignment="1" applyProtection="1">
      <alignment horizontal="right"/>
      <protection locked="0"/>
    </xf>
    <xf numFmtId="0" fontId="73" fillId="0" borderId="0" xfId="0" applyFont="1" applyProtection="1">
      <protection locked="0"/>
    </xf>
    <xf numFmtId="3" fontId="59" fillId="22" borderId="57" xfId="0" applyNumberFormat="1" applyFont="1" applyFill="1" applyBorder="1" applyProtection="1">
      <protection locked="0"/>
    </xf>
    <xf numFmtId="3" fontId="59" fillId="0" borderId="57" xfId="0" applyNumberFormat="1" applyFont="1" applyBorder="1" applyProtection="1">
      <protection locked="0"/>
    </xf>
    <xf numFmtId="3" fontId="59" fillId="0" borderId="66" xfId="0" applyNumberFormat="1" applyFont="1" applyBorder="1" applyProtection="1">
      <protection locked="0"/>
    </xf>
    <xf numFmtId="3" fontId="74" fillId="18" borderId="68" xfId="0" applyNumberFormat="1" applyFont="1" applyFill="1" applyBorder="1" applyProtection="1">
      <protection locked="0"/>
    </xf>
    <xf numFmtId="3" fontId="74" fillId="18" borderId="69" xfId="0" applyNumberFormat="1" applyFont="1" applyFill="1" applyBorder="1" applyProtection="1">
      <protection locked="0"/>
    </xf>
    <xf numFmtId="3" fontId="59" fillId="0" borderId="75" xfId="0" applyNumberFormat="1" applyFont="1" applyBorder="1" applyProtection="1">
      <protection locked="0"/>
    </xf>
    <xf numFmtId="38" fontId="59" fillId="0" borderId="72" xfId="6" applyFont="1" applyBorder="1" applyProtection="1">
      <protection locked="0"/>
    </xf>
    <xf numFmtId="38" fontId="59" fillId="0" borderId="73" xfId="6" applyFont="1" applyBorder="1" applyProtection="1">
      <protection locked="0"/>
    </xf>
    <xf numFmtId="38" fontId="59" fillId="0" borderId="74" xfId="6" applyFont="1" applyBorder="1" applyProtection="1">
      <protection locked="0"/>
    </xf>
    <xf numFmtId="38" fontId="59" fillId="0" borderId="67" xfId="6" applyFont="1" applyBorder="1" applyProtection="1">
      <protection locked="0"/>
    </xf>
    <xf numFmtId="38" fontId="0" fillId="0" borderId="0" xfId="6" applyFont="1" applyBorder="1" applyAlignment="1" applyProtection="1">
      <alignment vertical="center"/>
      <protection locked="0"/>
    </xf>
    <xf numFmtId="0" fontId="75" fillId="0" borderId="0" xfId="0" applyFont="1" applyProtection="1">
      <protection locked="0"/>
    </xf>
    <xf numFmtId="0" fontId="0" fillId="0" borderId="0" xfId="0" applyAlignment="1" applyProtection="1">
      <alignment horizontal="left" indent="1"/>
      <protection locked="0"/>
    </xf>
    <xf numFmtId="0" fontId="0" fillId="0" borderId="76" xfId="0" applyBorder="1" applyAlignment="1" applyProtection="1">
      <alignment wrapText="1"/>
      <protection locked="0"/>
    </xf>
    <xf numFmtId="0" fontId="0" fillId="0" borderId="77" xfId="0" applyBorder="1" applyAlignment="1" applyProtection="1">
      <alignment wrapText="1"/>
      <protection locked="0"/>
    </xf>
    <xf numFmtId="0" fontId="0" fillId="0" borderId="78" xfId="0" applyBorder="1" applyAlignment="1" applyProtection="1">
      <alignment wrapText="1"/>
      <protection locked="0"/>
    </xf>
    <xf numFmtId="0" fontId="0" fillId="0" borderId="79" xfId="0" applyBorder="1" applyAlignment="1" applyProtection="1">
      <alignment wrapText="1"/>
      <protection locked="0"/>
    </xf>
    <xf numFmtId="0" fontId="0" fillId="0" borderId="0" xfId="0" applyAlignment="1" applyProtection="1">
      <alignment horizontal="center" vertical="center"/>
      <protection locked="0"/>
    </xf>
    <xf numFmtId="0" fontId="16" fillId="4" borderId="11" xfId="18" applyFill="1" applyBorder="1" applyAlignment="1" applyProtection="1">
      <alignment horizontal="center" vertical="center"/>
      <protection locked="0"/>
    </xf>
    <xf numFmtId="0" fontId="16" fillId="13" borderId="11" xfId="18" applyFill="1" applyBorder="1" applyAlignment="1" applyProtection="1">
      <alignment horizontal="center" vertical="center"/>
      <protection locked="0"/>
    </xf>
    <xf numFmtId="38" fontId="48" fillId="6" borderId="11" xfId="6" applyFont="1" applyFill="1" applyBorder="1" applyProtection="1">
      <protection locked="0"/>
    </xf>
    <xf numFmtId="38" fontId="48" fillId="6" borderId="14" xfId="6" applyFont="1" applyFill="1" applyBorder="1" applyProtection="1">
      <protection locked="0"/>
    </xf>
    <xf numFmtId="38" fontId="48" fillId="6" borderId="30" xfId="6" applyFont="1" applyFill="1" applyBorder="1" applyProtection="1">
      <protection locked="0"/>
    </xf>
    <xf numFmtId="0" fontId="76" fillId="0" borderId="11" xfId="18" applyFont="1" applyBorder="1" applyAlignment="1" applyProtection="1">
      <alignment horizontal="center"/>
      <protection locked="0"/>
    </xf>
    <xf numFmtId="0" fontId="77" fillId="17" borderId="12" xfId="18" applyFont="1" applyFill="1" applyBorder="1" applyAlignment="1" applyProtection="1">
      <alignment horizontal="center" vertical="center"/>
      <protection locked="0"/>
    </xf>
    <xf numFmtId="6" fontId="16" fillId="0" borderId="0" xfId="10" applyFont="1" applyAlignment="1" applyProtection="1">
      <alignment horizontal="center" vertical="center"/>
      <protection locked="0"/>
    </xf>
    <xf numFmtId="0" fontId="0" fillId="0" borderId="0" xfId="0" applyFont="1" applyAlignment="1" applyProtection="1">
      <alignment horizontal="center"/>
      <protection locked="0"/>
    </xf>
    <xf numFmtId="0" fontId="0" fillId="0" borderId="0" xfId="0" applyFont="1" applyAlignment="1" applyProtection="1">
      <alignment vertical="center"/>
      <protection locked="0"/>
    </xf>
    <xf numFmtId="0" fontId="0" fillId="21" borderId="0" xfId="0" applyFont="1" applyFill="1" applyAlignment="1" applyProtection="1">
      <alignment vertical="center"/>
      <protection locked="0"/>
    </xf>
    <xf numFmtId="6" fontId="16" fillId="0" borderId="0" xfId="10" applyFont="1" applyAlignment="1" applyProtection="1">
      <alignment horizontal="left" vertical="center"/>
      <protection locked="0"/>
    </xf>
    <xf numFmtId="0" fontId="10" fillId="13" borderId="29" xfId="0" applyFont="1" applyFill="1" applyBorder="1" applyProtection="1">
      <protection locked="0"/>
    </xf>
    <xf numFmtId="0" fontId="4" fillId="13" borderId="13" xfId="0" applyFont="1" applyFill="1" applyBorder="1" applyProtection="1">
      <protection locked="0"/>
    </xf>
    <xf numFmtId="0" fontId="78" fillId="17" borderId="12" xfId="18" applyFont="1" applyFill="1" applyBorder="1" applyAlignment="1" applyProtection="1">
      <alignment horizontal="center" vertical="center"/>
      <protection locked="0"/>
    </xf>
    <xf numFmtId="193" fontId="0" fillId="0" borderId="0" xfId="0" applyNumberFormat="1" applyBorder="1" applyProtection="1">
      <protection hidden="1"/>
    </xf>
    <xf numFmtId="193" fontId="0" fillId="0" borderId="11" xfId="0" applyNumberFormat="1" applyBorder="1" applyProtection="1">
      <protection hidden="1"/>
    </xf>
    <xf numFmtId="0" fontId="76" fillId="0" borderId="0" xfId="18" applyFont="1" applyAlignment="1" applyProtection="1">
      <alignment horizontal="center"/>
    </xf>
    <xf numFmtId="0" fontId="79" fillId="0" borderId="76" xfId="0" applyFont="1" applyBorder="1" applyAlignment="1" applyProtection="1">
      <alignment horizontal="center" vertical="center" wrapText="1"/>
      <protection locked="0"/>
    </xf>
    <xf numFmtId="0" fontId="80" fillId="0" borderId="76" xfId="0" applyFont="1" applyBorder="1" applyAlignment="1" applyProtection="1">
      <alignment wrapText="1"/>
      <protection locked="0"/>
    </xf>
    <xf numFmtId="0" fontId="16" fillId="0" borderId="0" xfId="18" applyAlignment="1" applyProtection="1">
      <protection locked="0"/>
    </xf>
    <xf numFmtId="0" fontId="3" fillId="0" borderId="13" xfId="0" applyFont="1" applyBorder="1" applyProtection="1">
      <protection locked="0"/>
    </xf>
    <xf numFmtId="0" fontId="3" fillId="0" borderId="61" xfId="0" applyFont="1" applyBorder="1" applyProtection="1">
      <protection locked="0"/>
    </xf>
    <xf numFmtId="0" fontId="31" fillId="0" borderId="11" xfId="0" applyFont="1" applyBorder="1" applyAlignment="1" applyProtection="1">
      <alignment horizontal="center" vertical="center"/>
      <protection locked="0"/>
    </xf>
    <xf numFmtId="14" fontId="31" fillId="0" borderId="11" xfId="0" applyNumberFormat="1" applyFont="1" applyBorder="1" applyProtection="1">
      <protection locked="0"/>
    </xf>
    <xf numFmtId="0" fontId="29" fillId="18" borderId="12" xfId="0" applyFont="1" applyFill="1" applyBorder="1" applyAlignment="1" applyProtection="1">
      <alignment vertical="center"/>
      <protection locked="0"/>
    </xf>
    <xf numFmtId="176" fontId="31" fillId="6" borderId="11" xfId="0" applyNumberFormat="1" applyFont="1" applyFill="1" applyBorder="1" applyAlignment="1" applyProtection="1">
      <alignment horizontal="right"/>
      <protection hidden="1"/>
    </xf>
    <xf numFmtId="177" fontId="29" fillId="19" borderId="11" xfId="0" applyNumberFormat="1" applyFont="1" applyFill="1" applyBorder="1" applyAlignment="1" applyProtection="1">
      <alignment horizontal="center"/>
      <protection locked="0"/>
    </xf>
    <xf numFmtId="0" fontId="7" fillId="7" borderId="0" xfId="0" applyFont="1" applyFill="1" applyProtection="1">
      <protection locked="0"/>
    </xf>
    <xf numFmtId="0" fontId="30" fillId="7" borderId="0" xfId="0" applyFont="1" applyFill="1" applyProtection="1">
      <protection locked="0"/>
    </xf>
    <xf numFmtId="198" fontId="48" fillId="7" borderId="11" xfId="8" applyNumberFormat="1" applyFont="1" applyFill="1" applyBorder="1" applyProtection="1">
      <protection locked="0"/>
    </xf>
    <xf numFmtId="199" fontId="48" fillId="0" borderId="11" xfId="0" applyNumberFormat="1" applyFont="1" applyBorder="1" applyProtection="1">
      <protection hidden="1"/>
    </xf>
    <xf numFmtId="0" fontId="88" fillId="0" borderId="52" xfId="0" applyFont="1" applyBorder="1" applyProtection="1">
      <protection locked="0"/>
    </xf>
    <xf numFmtId="0" fontId="88" fillId="0" borderId="53" xfId="0" applyFont="1" applyBorder="1" applyProtection="1">
      <protection locked="0"/>
    </xf>
    <xf numFmtId="0" fontId="88" fillId="0" borderId="54" xfId="0" applyFont="1" applyBorder="1" applyProtection="1">
      <protection locked="0"/>
    </xf>
    <xf numFmtId="0" fontId="88" fillId="0" borderId="56" xfId="0" applyFont="1" applyBorder="1" applyProtection="1">
      <protection locked="0"/>
    </xf>
    <xf numFmtId="0" fontId="88" fillId="0" borderId="17" xfId="0" applyFont="1" applyBorder="1" applyProtection="1">
      <protection locked="0"/>
    </xf>
    <xf numFmtId="0" fontId="88" fillId="0" borderId="57" xfId="0" applyFont="1" applyBorder="1" applyProtection="1">
      <protection locked="0"/>
    </xf>
    <xf numFmtId="0" fontId="88" fillId="22" borderId="56" xfId="0" applyFont="1" applyFill="1" applyBorder="1" applyProtection="1">
      <protection locked="0"/>
    </xf>
    <xf numFmtId="0" fontId="88" fillId="22" borderId="17" xfId="0" applyFont="1" applyFill="1" applyBorder="1" applyProtection="1">
      <protection locked="0"/>
    </xf>
    <xf numFmtId="0" fontId="88" fillId="22" borderId="57" xfId="0" applyFont="1" applyFill="1" applyBorder="1" applyProtection="1">
      <protection locked="0"/>
    </xf>
    <xf numFmtId="3" fontId="88" fillId="0" borderId="56" xfId="0" applyNumberFormat="1" applyFont="1" applyBorder="1" applyProtection="1">
      <protection locked="0"/>
    </xf>
    <xf numFmtId="3" fontId="88" fillId="22" borderId="56" xfId="0" applyNumberFormat="1" applyFont="1" applyFill="1" applyBorder="1" applyProtection="1">
      <protection locked="0"/>
    </xf>
    <xf numFmtId="3" fontId="88" fillId="0" borderId="17" xfId="0" applyNumberFormat="1" applyFont="1" applyBorder="1" applyProtection="1">
      <protection locked="0"/>
    </xf>
    <xf numFmtId="3" fontId="88" fillId="22" borderId="17" xfId="0" applyNumberFormat="1" applyFont="1" applyFill="1" applyBorder="1" applyProtection="1">
      <protection locked="0"/>
    </xf>
    <xf numFmtId="3" fontId="88" fillId="0" borderId="65" xfId="0" applyNumberFormat="1" applyFont="1" applyBorder="1" applyProtection="1">
      <protection locked="0"/>
    </xf>
    <xf numFmtId="3" fontId="88" fillId="0" borderId="63" xfId="0" applyNumberFormat="1" applyFont="1" applyBorder="1" applyProtection="1">
      <protection locked="0"/>
    </xf>
    <xf numFmtId="0" fontId="88" fillId="0" borderId="63" xfId="0" applyFont="1" applyBorder="1" applyProtection="1">
      <protection locked="0"/>
    </xf>
    <xf numFmtId="0" fontId="88" fillId="0" borderId="66" xfId="0" applyFont="1" applyBorder="1" applyProtection="1">
      <protection locked="0"/>
    </xf>
    <xf numFmtId="3" fontId="88" fillId="0" borderId="17" xfId="0" applyNumberFormat="1" applyFont="1" applyBorder="1" applyAlignment="1" applyProtection="1">
      <alignment horizontal="right"/>
      <protection locked="0"/>
    </xf>
    <xf numFmtId="3" fontId="11" fillId="26" borderId="17" xfId="0" applyNumberFormat="1" applyFont="1" applyFill="1" applyBorder="1" applyProtection="1">
      <protection locked="0"/>
    </xf>
    <xf numFmtId="3" fontId="88" fillId="22" borderId="57" xfId="0" applyNumberFormat="1" applyFont="1" applyFill="1" applyBorder="1" applyProtection="1">
      <protection locked="0"/>
    </xf>
    <xf numFmtId="3" fontId="88" fillId="0" borderId="57" xfId="0" applyNumberFormat="1" applyFont="1" applyBorder="1" applyProtection="1">
      <protection locked="0"/>
    </xf>
    <xf numFmtId="3" fontId="88" fillId="0" borderId="66" xfId="0" applyNumberFormat="1" applyFont="1" applyBorder="1" applyProtection="1">
      <protection locked="0"/>
    </xf>
    <xf numFmtId="3" fontId="88" fillId="13" borderId="56" xfId="0" applyNumberFormat="1" applyFont="1" applyFill="1" applyBorder="1" applyProtection="1">
      <protection locked="0"/>
    </xf>
    <xf numFmtId="3" fontId="88" fillId="13" borderId="17" xfId="0" applyNumberFormat="1" applyFont="1" applyFill="1" applyBorder="1" applyProtection="1">
      <protection locked="0"/>
    </xf>
    <xf numFmtId="3" fontId="88" fillId="13" borderId="57" xfId="0" applyNumberFormat="1" applyFont="1" applyFill="1" applyBorder="1" applyProtection="1">
      <protection locked="0"/>
    </xf>
    <xf numFmtId="3" fontId="88" fillId="27" borderId="57" xfId="0" applyNumberFormat="1" applyFont="1" applyFill="1" applyBorder="1" applyProtection="1">
      <protection locked="0"/>
    </xf>
    <xf numFmtId="3" fontId="88" fillId="6" borderId="17" xfId="0" applyNumberFormat="1" applyFont="1" applyFill="1" applyBorder="1" applyProtection="1">
      <protection locked="0"/>
    </xf>
    <xf numFmtId="38" fontId="0" fillId="0" borderId="0" xfId="6" applyFont="1" applyProtection="1">
      <protection locked="0"/>
    </xf>
    <xf numFmtId="3" fontId="88" fillId="27" borderId="17" xfId="0" applyNumberFormat="1" applyFont="1" applyFill="1" applyBorder="1" applyProtection="1">
      <protection locked="0"/>
    </xf>
    <xf numFmtId="38" fontId="88" fillId="0" borderId="56" xfId="6" applyFont="1" applyBorder="1" applyProtection="1">
      <protection locked="0"/>
    </xf>
    <xf numFmtId="3" fontId="88" fillId="6" borderId="56" xfId="0" applyNumberFormat="1" applyFont="1" applyFill="1" applyBorder="1" applyProtection="1">
      <protection locked="0"/>
    </xf>
    <xf numFmtId="3" fontId="88" fillId="27" borderId="56" xfId="0" applyNumberFormat="1" applyFont="1" applyFill="1" applyBorder="1" applyProtection="1">
      <protection locked="0"/>
    </xf>
    <xf numFmtId="3" fontId="20" fillId="18" borderId="70" xfId="0" applyNumberFormat="1" applyFont="1" applyFill="1" applyBorder="1" applyProtection="1">
      <protection locked="0"/>
    </xf>
    <xf numFmtId="3" fontId="20" fillId="18" borderId="68" xfId="0" applyNumberFormat="1" applyFont="1" applyFill="1" applyBorder="1" applyProtection="1">
      <protection locked="0"/>
    </xf>
    <xf numFmtId="3" fontId="20" fillId="18" borderId="71" xfId="0" applyNumberFormat="1" applyFont="1" applyFill="1" applyBorder="1" applyProtection="1">
      <protection locked="0"/>
    </xf>
    <xf numFmtId="3" fontId="88" fillId="6" borderId="57" xfId="0" applyNumberFormat="1" applyFont="1" applyFill="1" applyBorder="1" applyProtection="1">
      <protection locked="0"/>
    </xf>
    <xf numFmtId="3" fontId="88" fillId="0" borderId="72" xfId="0" applyNumberFormat="1" applyFont="1" applyBorder="1" applyProtection="1">
      <protection locked="0"/>
    </xf>
    <xf numFmtId="3" fontId="88" fillId="0" borderId="73" xfId="0" applyNumberFormat="1" applyFont="1" applyBorder="1" applyProtection="1">
      <protection locked="0"/>
    </xf>
    <xf numFmtId="3" fontId="88" fillId="0" borderId="74" xfId="0" applyNumberFormat="1" applyFont="1" applyBorder="1" applyProtection="1">
      <protection locked="0"/>
    </xf>
    <xf numFmtId="3" fontId="88" fillId="7" borderId="72" xfId="0" applyNumberFormat="1" applyFont="1" applyFill="1" applyBorder="1" applyProtection="1">
      <protection locked="0"/>
    </xf>
    <xf numFmtId="3" fontId="88" fillId="7" borderId="73" xfId="0" applyNumberFormat="1" applyFont="1" applyFill="1" applyBorder="1" applyProtection="1">
      <protection locked="0"/>
    </xf>
    <xf numFmtId="3" fontId="88" fillId="7" borderId="74" xfId="0" applyNumberFormat="1" applyFont="1" applyFill="1" applyBorder="1" applyProtection="1">
      <protection locked="0"/>
    </xf>
    <xf numFmtId="3" fontId="59" fillId="0" borderId="75" xfId="0" applyNumberFormat="1" applyFont="1" applyBorder="1" applyAlignment="1" applyProtection="1">
      <alignment horizontal="center"/>
      <protection locked="0"/>
    </xf>
    <xf numFmtId="0" fontId="2" fillId="0" borderId="11" xfId="0" applyFont="1" applyBorder="1" applyAlignment="1" applyProtection="1">
      <alignment horizontal="center" vertical="center" wrapText="1"/>
      <protection locked="0"/>
    </xf>
    <xf numFmtId="38" fontId="0" fillId="0" borderId="14" xfId="6" applyFont="1" applyBorder="1" applyAlignment="1" applyProtection="1">
      <alignment horizontal="center" vertical="center"/>
      <protection locked="0"/>
    </xf>
    <xf numFmtId="38" fontId="0" fillId="0" borderId="12" xfId="6" applyFont="1" applyBorder="1" applyAlignment="1" applyProtection="1">
      <alignment horizontal="center" vertical="center"/>
      <protection locked="0"/>
    </xf>
    <xf numFmtId="0" fontId="4" fillId="13" borderId="14" xfId="0" applyFont="1" applyFill="1" applyBorder="1" applyAlignment="1" applyProtection="1">
      <alignment horizontal="center"/>
      <protection locked="0"/>
    </xf>
    <xf numFmtId="0" fontId="4" fillId="13" borderId="12" xfId="0" applyFont="1" applyFill="1" applyBorder="1" applyAlignment="1" applyProtection="1">
      <alignment horizontal="center"/>
      <protection locked="0"/>
    </xf>
    <xf numFmtId="0" fontId="4" fillId="13" borderId="30" xfId="0" applyFont="1" applyFill="1" applyBorder="1" applyAlignment="1" applyProtection="1">
      <alignment horizontal="center"/>
      <protection locked="0"/>
    </xf>
    <xf numFmtId="0" fontId="82" fillId="22" borderId="11" xfId="0" applyFont="1" applyFill="1" applyBorder="1" applyAlignment="1" applyProtection="1">
      <alignment horizontal="center" wrapText="1"/>
      <protection locked="0"/>
    </xf>
    <xf numFmtId="38" fontId="59" fillId="25" borderId="0" xfId="6" applyFont="1" applyFill="1" applyBorder="1" applyAlignment="1" applyProtection="1">
      <alignment horizontal="center"/>
      <protection locked="0"/>
    </xf>
    <xf numFmtId="38" fontId="59" fillId="25" borderId="80" xfId="6" applyFont="1" applyFill="1" applyBorder="1" applyAlignment="1" applyProtection="1">
      <alignment horizontal="center"/>
      <protection locked="0"/>
    </xf>
    <xf numFmtId="0" fontId="83" fillId="0" borderId="82" xfId="0" applyFont="1" applyBorder="1" applyAlignment="1" applyProtection="1">
      <alignment horizontal="center" vertical="center" wrapText="1"/>
      <protection locked="0"/>
    </xf>
    <xf numFmtId="0" fontId="83" fillId="0" borderId="83" xfId="0" applyFont="1" applyBorder="1" applyAlignment="1" applyProtection="1">
      <alignment horizontal="center" vertical="center" wrapText="1"/>
      <protection locked="0"/>
    </xf>
    <xf numFmtId="0" fontId="0" fillId="0" borderId="77" xfId="0" applyBorder="1" applyAlignment="1" applyProtection="1">
      <alignment wrapText="1"/>
      <protection locked="0"/>
    </xf>
    <xf numFmtId="0" fontId="0" fillId="0" borderId="78" xfId="0" applyBorder="1" applyAlignment="1" applyProtection="1">
      <alignment wrapText="1"/>
      <protection locked="0"/>
    </xf>
    <xf numFmtId="0" fontId="0" fillId="0" borderId="79" xfId="0" applyBorder="1" applyAlignment="1" applyProtection="1">
      <alignment wrapText="1"/>
      <protection locked="0"/>
    </xf>
    <xf numFmtId="0" fontId="80" fillId="0" borderId="77" xfId="0" applyFont="1" applyBorder="1" applyAlignment="1" applyProtection="1">
      <alignment wrapText="1"/>
      <protection locked="0"/>
    </xf>
    <xf numFmtId="0" fontId="80" fillId="0" borderId="78" xfId="0" applyFont="1" applyBorder="1" applyAlignment="1" applyProtection="1">
      <alignment wrapText="1"/>
      <protection locked="0"/>
    </xf>
    <xf numFmtId="0" fontId="80" fillId="0" borderId="79" xfId="0" applyFont="1" applyBorder="1" applyAlignment="1" applyProtection="1">
      <alignment wrapText="1"/>
      <protection locked="0"/>
    </xf>
    <xf numFmtId="38" fontId="31" fillId="0" borderId="0" xfId="6" applyFont="1" applyAlignment="1" applyProtection="1">
      <alignment horizontal="center" vertical="center" wrapText="1"/>
      <protection locked="0"/>
    </xf>
    <xf numFmtId="38" fontId="31" fillId="0" borderId="13" xfId="6" applyFont="1" applyBorder="1" applyAlignment="1" applyProtection="1">
      <alignment horizontal="center" vertical="center" wrapText="1"/>
      <protection locked="0"/>
    </xf>
    <xf numFmtId="0" fontId="81" fillId="0" borderId="11" xfId="0" applyFont="1" applyBorder="1" applyAlignment="1" applyProtection="1">
      <alignment horizontal="center"/>
      <protection locked="0"/>
    </xf>
    <xf numFmtId="0" fontId="0" fillId="0" borderId="81" xfId="0" applyBorder="1" applyAlignment="1" applyProtection="1">
      <alignment horizontal="center"/>
      <protection locked="0"/>
    </xf>
    <xf numFmtId="0" fontId="0" fillId="0" borderId="81" xfId="0" applyBorder="1" applyProtection="1">
      <protection locked="0"/>
    </xf>
    <xf numFmtId="176" fontId="2" fillId="6" borderId="13" xfId="6" applyNumberFormat="1" applyFont="1" applyFill="1" applyBorder="1" applyAlignment="1" applyProtection="1">
      <alignment horizontal="center"/>
      <protection hidden="1"/>
    </xf>
    <xf numFmtId="176" fontId="1" fillId="6" borderId="14" xfId="6" applyNumberFormat="1" applyFont="1" applyFill="1" applyBorder="1" applyAlignment="1" applyProtection="1">
      <alignment horizontal="center"/>
      <protection locked="0"/>
    </xf>
    <xf numFmtId="176" fontId="1" fillId="6" borderId="30" xfId="6" applyNumberFormat="1" applyFont="1" applyFill="1" applyBorder="1" applyAlignment="1" applyProtection="1">
      <alignment horizontal="center"/>
      <protection locked="0"/>
    </xf>
    <xf numFmtId="195" fontId="4" fillId="22" borderId="14" xfId="6" applyNumberFormat="1" applyFont="1" applyFill="1" applyBorder="1" applyAlignment="1" applyProtection="1">
      <alignment horizontal="center"/>
      <protection locked="0"/>
    </xf>
    <xf numFmtId="195" fontId="4" fillId="22" borderId="12" xfId="6" applyNumberFormat="1" applyFont="1" applyFill="1" applyBorder="1" applyAlignment="1" applyProtection="1">
      <alignment horizontal="center"/>
      <protection locked="0"/>
    </xf>
    <xf numFmtId="195" fontId="4" fillId="22" borderId="30" xfId="6" applyNumberFormat="1" applyFont="1" applyFill="1" applyBorder="1" applyAlignment="1" applyProtection="1">
      <alignment horizontal="center"/>
      <protection locked="0"/>
    </xf>
    <xf numFmtId="0" fontId="0" fillId="0" borderId="11" xfId="0" applyBorder="1" applyAlignment="1" applyProtection="1">
      <alignment horizontal="center"/>
      <protection locked="0"/>
    </xf>
    <xf numFmtId="176" fontId="1" fillId="0" borderId="11" xfId="6" applyNumberFormat="1" applyFont="1" applyBorder="1" applyAlignment="1" applyProtection="1">
      <alignment horizontal="center"/>
      <protection locked="0"/>
    </xf>
    <xf numFmtId="176" fontId="1" fillId="6" borderId="11" xfId="6" applyNumberFormat="1" applyFont="1" applyFill="1" applyBorder="1" applyAlignment="1" applyProtection="1">
      <alignment horizontal="center"/>
      <protection locked="0"/>
    </xf>
    <xf numFmtId="194" fontId="1" fillId="0" borderId="50" xfId="6" applyNumberFormat="1" applyFont="1" applyBorder="1" applyAlignment="1" applyProtection="1">
      <alignment horizontal="center" vertical="center"/>
      <protection hidden="1"/>
    </xf>
    <xf numFmtId="194" fontId="1" fillId="0" borderId="36" xfId="6" applyNumberFormat="1" applyFont="1" applyBorder="1" applyAlignment="1" applyProtection="1">
      <alignment horizontal="center" vertical="center"/>
      <protection hidden="1"/>
    </xf>
    <xf numFmtId="0" fontId="0" fillId="0" borderId="11" xfId="0" applyBorder="1" applyProtection="1">
      <protection locked="0"/>
    </xf>
    <xf numFmtId="194" fontId="32" fillId="0" borderId="11" xfId="0" applyNumberFormat="1" applyFont="1" applyBorder="1" applyAlignment="1" applyProtection="1">
      <alignment horizontal="center" vertical="center"/>
      <protection hidden="1"/>
    </xf>
    <xf numFmtId="176" fontId="32" fillId="0" borderId="11" xfId="0" applyNumberFormat="1" applyFont="1" applyBorder="1" applyAlignment="1" applyProtection="1">
      <alignment horizontal="center" vertical="center"/>
      <protection locked="0"/>
    </xf>
    <xf numFmtId="176" fontId="34" fillId="0" borderId="11" xfId="0" applyNumberFormat="1" applyFont="1" applyBorder="1" applyAlignment="1" applyProtection="1">
      <alignment horizontal="center" vertical="center" textRotation="255"/>
      <protection locked="0"/>
    </xf>
    <xf numFmtId="194" fontId="32" fillId="0" borderId="14" xfId="0" applyNumberFormat="1" applyFont="1" applyBorder="1" applyAlignment="1" applyProtection="1">
      <alignment horizontal="center" vertical="center"/>
      <protection hidden="1"/>
    </xf>
    <xf numFmtId="194" fontId="32" fillId="0" borderId="30" xfId="0" applyNumberFormat="1" applyFont="1" applyBorder="1" applyAlignment="1" applyProtection="1">
      <alignment horizontal="center" vertical="center"/>
      <protection hidden="1"/>
    </xf>
    <xf numFmtId="176" fontId="32" fillId="0" borderId="14" xfId="0" applyNumberFormat="1" applyFont="1" applyBorder="1" applyAlignment="1" applyProtection="1">
      <alignment horizontal="center" vertical="center"/>
      <protection locked="0"/>
    </xf>
    <xf numFmtId="176" fontId="32" fillId="0" borderId="30" xfId="0" applyNumberFormat="1" applyFont="1" applyBorder="1" applyAlignment="1" applyProtection="1">
      <alignment horizontal="center" vertical="center"/>
      <protection locked="0"/>
    </xf>
    <xf numFmtId="176" fontId="34" fillId="0" borderId="50" xfId="0" applyNumberFormat="1" applyFont="1" applyBorder="1" applyAlignment="1" applyProtection="1">
      <alignment horizontal="center" vertical="center" textRotation="255"/>
      <protection locked="0"/>
    </xf>
    <xf numFmtId="176" fontId="34" fillId="0" borderId="17" xfId="0" applyNumberFormat="1" applyFont="1" applyBorder="1" applyAlignment="1" applyProtection="1">
      <alignment horizontal="center" vertical="center" textRotation="255"/>
      <protection locked="0"/>
    </xf>
    <xf numFmtId="176" fontId="34" fillId="0" borderId="36" xfId="0" applyNumberFormat="1" applyFont="1" applyBorder="1" applyAlignment="1" applyProtection="1">
      <alignment horizontal="center" vertical="center" textRotation="255"/>
      <protection locked="0"/>
    </xf>
    <xf numFmtId="176" fontId="84" fillId="18" borderId="14" xfId="0" applyNumberFormat="1" applyFont="1" applyFill="1" applyBorder="1" applyAlignment="1" applyProtection="1">
      <alignment horizontal="center" vertical="center"/>
      <protection locked="0"/>
    </xf>
    <xf numFmtId="176" fontId="84" fillId="18" borderId="12" xfId="0" applyNumberFormat="1" applyFont="1" applyFill="1" applyBorder="1" applyAlignment="1" applyProtection="1">
      <alignment horizontal="center" vertical="center"/>
      <protection locked="0"/>
    </xf>
    <xf numFmtId="176" fontId="84" fillId="18" borderId="30" xfId="0" applyNumberFormat="1" applyFont="1" applyFill="1" applyBorder="1" applyAlignment="1" applyProtection="1">
      <alignment horizontal="center" vertical="center"/>
      <protection locked="0"/>
    </xf>
    <xf numFmtId="0" fontId="83" fillId="6" borderId="14" xfId="0" applyNumberFormat="1" applyFont="1" applyFill="1" applyBorder="1" applyAlignment="1" applyProtection="1">
      <alignment horizontal="center"/>
      <protection locked="0"/>
    </xf>
    <xf numFmtId="0" fontId="83" fillId="6" borderId="30" xfId="0" applyNumberFormat="1" applyFont="1" applyFill="1" applyBorder="1" applyAlignment="1" applyProtection="1">
      <alignment horizontal="center"/>
      <protection locked="0"/>
    </xf>
    <xf numFmtId="0" fontId="30" fillId="6" borderId="14" xfId="0" applyNumberFormat="1" applyFont="1" applyFill="1" applyBorder="1" applyAlignment="1" applyProtection="1">
      <alignment horizontal="center"/>
      <protection hidden="1"/>
    </xf>
    <xf numFmtId="0" fontId="30" fillId="6" borderId="30" xfId="0" applyNumberFormat="1" applyFont="1" applyFill="1" applyBorder="1" applyAlignment="1" applyProtection="1">
      <alignment horizontal="center"/>
      <protection hidden="1"/>
    </xf>
    <xf numFmtId="0" fontId="85" fillId="6" borderId="37" xfId="0" applyNumberFormat="1" applyFont="1" applyFill="1" applyBorder="1" applyAlignment="1" applyProtection="1">
      <alignment horizontal="center"/>
      <protection locked="0"/>
    </xf>
    <xf numFmtId="0" fontId="85" fillId="6" borderId="0" xfId="0" applyNumberFormat="1" applyFont="1" applyFill="1" applyBorder="1" applyAlignment="1" applyProtection="1">
      <alignment horizontal="center"/>
      <protection locked="0"/>
    </xf>
    <xf numFmtId="0" fontId="86" fillId="18" borderId="14" xfId="0" applyFont="1" applyFill="1" applyBorder="1" applyAlignment="1" applyProtection="1">
      <alignment horizontal="center"/>
      <protection locked="0"/>
    </xf>
    <xf numFmtId="0" fontId="86" fillId="18" borderId="30" xfId="0" applyFont="1" applyFill="1" applyBorder="1" applyAlignment="1" applyProtection="1">
      <alignment horizontal="center"/>
      <protection locked="0"/>
    </xf>
    <xf numFmtId="0" fontId="8" fillId="6" borderId="14" xfId="0" applyNumberFormat="1" applyFont="1" applyFill="1" applyBorder="1" applyAlignment="1" applyProtection="1">
      <alignment horizontal="right"/>
      <protection locked="0"/>
    </xf>
    <xf numFmtId="0" fontId="8" fillId="6" borderId="30" xfId="0" applyNumberFormat="1" applyFont="1" applyFill="1" applyBorder="1" applyAlignment="1" applyProtection="1">
      <alignment horizontal="right"/>
      <protection locked="0"/>
    </xf>
    <xf numFmtId="196" fontId="87" fillId="0" borderId="13" xfId="0" applyNumberFormat="1" applyFont="1" applyBorder="1" applyAlignment="1" applyProtection="1">
      <alignment horizontal="right"/>
      <protection hidden="1"/>
    </xf>
    <xf numFmtId="0" fontId="29" fillId="18" borderId="14" xfId="0" applyFont="1" applyFill="1" applyBorder="1" applyAlignment="1" applyProtection="1">
      <alignment horizontal="center" vertical="center"/>
      <protection locked="0"/>
    </xf>
    <xf numFmtId="0" fontId="29" fillId="18" borderId="12" xfId="0" applyFont="1" applyFill="1" applyBorder="1" applyAlignment="1" applyProtection="1">
      <alignment horizontal="center" vertical="center"/>
      <protection locked="0"/>
    </xf>
    <xf numFmtId="176" fontId="10" fillId="6" borderId="14" xfId="0" applyNumberFormat="1" applyFont="1" applyFill="1" applyBorder="1" applyAlignment="1" applyProtection="1">
      <alignment horizontal="center" vertical="center"/>
      <protection hidden="1"/>
    </xf>
    <xf numFmtId="176" fontId="10" fillId="6" borderId="12" xfId="0" applyNumberFormat="1" applyFont="1" applyFill="1" applyBorder="1" applyAlignment="1" applyProtection="1">
      <alignment horizontal="center" vertical="center"/>
      <protection hidden="1"/>
    </xf>
    <xf numFmtId="176" fontId="10" fillId="6" borderId="30" xfId="0" applyNumberFormat="1" applyFont="1" applyFill="1" applyBorder="1" applyAlignment="1" applyProtection="1">
      <alignment horizontal="center" vertical="center"/>
      <protection hidden="1"/>
    </xf>
    <xf numFmtId="176" fontId="29" fillId="7" borderId="84" xfId="0" applyNumberFormat="1" applyFont="1" applyFill="1" applyBorder="1" applyAlignment="1" applyProtection="1">
      <alignment horizontal="left" vertical="center" wrapText="1"/>
      <protection locked="0"/>
    </xf>
    <xf numFmtId="176" fontId="29" fillId="7" borderId="85" xfId="0" applyNumberFormat="1" applyFont="1" applyFill="1" applyBorder="1" applyAlignment="1" applyProtection="1">
      <alignment horizontal="left" vertical="center" wrapText="1"/>
      <protection locked="0"/>
    </xf>
    <xf numFmtId="176" fontId="4" fillId="0" borderId="14" xfId="0" applyNumberFormat="1" applyFont="1" applyBorder="1" applyAlignment="1" applyProtection="1">
      <alignment horizontal="center" vertical="center"/>
      <protection locked="0"/>
    </xf>
    <xf numFmtId="176" fontId="4" fillId="0" borderId="30" xfId="0" applyNumberFormat="1" applyFont="1" applyBorder="1" applyAlignment="1" applyProtection="1">
      <alignment horizontal="center" vertical="center"/>
      <protection locked="0"/>
    </xf>
    <xf numFmtId="0" fontId="7" fillId="0" borderId="0" xfId="0" applyNumberFormat="1" applyFont="1" applyAlignment="1" applyProtection="1">
      <alignment horizontal="right"/>
      <protection locked="0"/>
    </xf>
    <xf numFmtId="0" fontId="7" fillId="0" borderId="51" xfId="0" applyNumberFormat="1" applyFont="1" applyBorder="1" applyAlignment="1" applyProtection="1">
      <alignment horizontal="right"/>
      <protection locked="0"/>
    </xf>
    <xf numFmtId="176" fontId="2" fillId="13" borderId="12" xfId="0" applyNumberFormat="1" applyFont="1" applyFill="1" applyBorder="1" applyAlignment="1" applyProtection="1">
      <alignment horizontal="center" vertical="center"/>
      <protection locked="0"/>
    </xf>
    <xf numFmtId="6" fontId="4" fillId="13" borderId="12" xfId="6" applyNumberFormat="1" applyFont="1" applyFill="1" applyBorder="1" applyAlignment="1" applyProtection="1">
      <alignment horizontal="right"/>
      <protection hidden="1"/>
    </xf>
    <xf numFmtId="176" fontId="1" fillId="0" borderId="50" xfId="0" applyNumberFormat="1" applyFont="1" applyBorder="1" applyAlignment="1" applyProtection="1">
      <alignment horizontal="center" vertical="center" textRotation="255"/>
      <protection locked="0"/>
    </xf>
    <xf numFmtId="176" fontId="1" fillId="0" borderId="17" xfId="0" applyNumberFormat="1" applyFont="1" applyBorder="1" applyAlignment="1" applyProtection="1">
      <alignment horizontal="center" vertical="center" textRotation="255"/>
      <protection locked="0"/>
    </xf>
    <xf numFmtId="176" fontId="1" fillId="0" borderId="36" xfId="0" applyNumberFormat="1" applyFont="1" applyBorder="1" applyAlignment="1" applyProtection="1">
      <alignment horizontal="center" vertical="center" textRotation="255"/>
      <protection locked="0"/>
    </xf>
    <xf numFmtId="176" fontId="4" fillId="0" borderId="50" xfId="0" applyNumberFormat="1" applyFont="1" applyBorder="1" applyAlignment="1" applyProtection="1">
      <alignment horizontal="center" vertical="center" textRotation="255"/>
      <protection locked="0"/>
    </xf>
    <xf numFmtId="176" fontId="4" fillId="0" borderId="17" xfId="0" applyNumberFormat="1" applyFont="1" applyBorder="1" applyAlignment="1" applyProtection="1">
      <alignment horizontal="center" vertical="center" textRotation="255"/>
      <protection locked="0"/>
    </xf>
    <xf numFmtId="176" fontId="4" fillId="0" borderId="36" xfId="0" applyNumberFormat="1" applyFont="1" applyBorder="1" applyAlignment="1" applyProtection="1">
      <alignment horizontal="center" vertical="center" textRotation="255"/>
      <protection locked="0"/>
    </xf>
    <xf numFmtId="176" fontId="1" fillId="12" borderId="14" xfId="0" applyNumberFormat="1" applyFont="1" applyFill="1" applyBorder="1" applyAlignment="1" applyProtection="1">
      <alignment horizontal="center"/>
      <protection locked="0"/>
    </xf>
    <xf numFmtId="176" fontId="1" fillId="12" borderId="12" xfId="0" applyNumberFormat="1" applyFont="1" applyFill="1" applyBorder="1" applyAlignment="1" applyProtection="1">
      <alignment horizontal="center"/>
      <protection locked="0"/>
    </xf>
    <xf numFmtId="0" fontId="1" fillId="17" borderId="12" xfId="0" applyFont="1" applyFill="1" applyBorder="1" applyAlignment="1" applyProtection="1">
      <alignment horizontal="center"/>
      <protection locked="0"/>
    </xf>
    <xf numFmtId="177" fontId="7" fillId="0" borderId="86" xfId="0" applyNumberFormat="1" applyFont="1" applyBorder="1" applyAlignment="1" applyProtection="1">
      <alignment horizontal="center" vertical="center"/>
      <protection hidden="1"/>
    </xf>
    <xf numFmtId="177" fontId="7" fillId="0" borderId="21" xfId="0" applyNumberFormat="1" applyFont="1" applyBorder="1" applyAlignment="1" applyProtection="1">
      <alignment horizontal="center" vertical="center"/>
      <protection hidden="1"/>
    </xf>
    <xf numFmtId="177" fontId="7" fillId="0" borderId="87" xfId="0" applyNumberFormat="1" applyFont="1" applyBorder="1" applyAlignment="1" applyProtection="1">
      <alignment horizontal="center" vertical="center"/>
      <protection hidden="1"/>
    </xf>
    <xf numFmtId="197" fontId="30" fillId="0" borderId="61" xfId="0" applyNumberFormat="1" applyFont="1" applyBorder="1" applyAlignment="1" applyProtection="1">
      <alignment horizontal="right"/>
      <protection hidden="1"/>
    </xf>
    <xf numFmtId="197" fontId="30" fillId="0" borderId="13" xfId="0" applyNumberFormat="1" applyFont="1" applyBorder="1" applyAlignment="1" applyProtection="1">
      <alignment horizontal="right"/>
      <protection hidden="1"/>
    </xf>
  </cellXfs>
  <cellStyles count="46">
    <cellStyle name="20% - アクセント 1" xfId="11" builtinId="30" customBuiltin="1"/>
    <cellStyle name="20% - アクセント 2" xfId="1" builtinId="34" customBuiltin="1"/>
    <cellStyle name="20% - アクセント 3" xfId="12" builtinId="38" customBuiltin="1"/>
    <cellStyle name="20% - アクセント 4" xfId="14" builtinId="42" customBuiltin="1"/>
    <cellStyle name="20% - アクセント 5" xfId="16" builtinId="46" customBuiltin="1"/>
    <cellStyle name="20% - アクセント 6" xfId="5" builtinId="50" customBuiltin="1"/>
    <cellStyle name="40% - アクセント 1" xfId="19" builtinId="31" customBuiltin="1"/>
    <cellStyle name="40% - アクセント 2" xfId="3" builtinId="35" customBuiltin="1"/>
    <cellStyle name="40% - アクセント 3" xfId="20" builtinId="39" customBuiltin="1"/>
    <cellStyle name="40% - アクセント 4" xfId="21" builtinId="43" customBuiltin="1"/>
    <cellStyle name="40% - アクセント 5" xfId="22" builtinId="47" customBuiltin="1"/>
    <cellStyle name="40% - アクセント 6" xfId="23" builtinId="51" customBuiltin="1"/>
    <cellStyle name="60% - アクセント 1" xfId="15" builtinId="32" customBuiltin="1"/>
    <cellStyle name="60% - アクセント 2" xfId="4" builtinId="36" customBuiltin="1"/>
    <cellStyle name="60% - アクセント 3" xfId="24" builtinId="40" customBuiltin="1"/>
    <cellStyle name="60% - アクセント 4" xfId="25" builtinId="44" customBuiltin="1"/>
    <cellStyle name="60% - アクセント 5" xfId="26" builtinId="48" customBuiltin="1"/>
    <cellStyle name="60% - アクセント 6" xfId="2" builtinId="52" customBuiltin="1"/>
    <cellStyle name="アクセント 1" xfId="27" builtinId="29" customBuiltin="1"/>
    <cellStyle name="アクセント 2" xfId="7" builtinId="33" customBuiltin="1"/>
    <cellStyle name="アクセント 3" xfId="28" builtinId="37" customBuiltin="1"/>
    <cellStyle name="アクセント 4" xfId="9" builtinId="41" customBuiltin="1"/>
    <cellStyle name="アクセント 5" xfId="29" builtinId="45" customBuiltin="1"/>
    <cellStyle name="アクセント 6" xfId="32" builtinId="49" customBuiltin="1"/>
    <cellStyle name="タイトル" xfId="34" builtinId="15" customBuiltin="1"/>
    <cellStyle name="チェック セル" xfId="36" builtinId="23" customBuiltin="1"/>
    <cellStyle name="どちらでもない" xfId="37" builtinId="28" customBuiltin="1"/>
    <cellStyle name="パーセント" xfId="8" builtinId="5"/>
    <cellStyle name="ハイパーリンク" xfId="18" builtinId="8"/>
    <cellStyle name="メモ" xfId="13" builtinId="10" customBuiltin="1"/>
    <cellStyle name="リンク セル" xfId="33" builtinId="24" customBuiltin="1"/>
    <cellStyle name="悪い" xfId="38" builtinId="27" customBuiltin="1"/>
    <cellStyle name="計算" xfId="40" builtinId="22" customBuiltin="1"/>
    <cellStyle name="警告文" xfId="42" builtinId="11" customBuiltin="1"/>
    <cellStyle name="桁区切り" xfId="6" builtinId="6"/>
    <cellStyle name="見出し 1" xfId="31" builtinId="16" customBuiltin="1"/>
    <cellStyle name="見出し 2" xfId="43" builtinId="17" customBuiltin="1"/>
    <cellStyle name="見出し 3" xfId="39" builtinId="18" customBuiltin="1"/>
    <cellStyle name="見出し 4" xfId="44" builtinId="19" customBuiltin="1"/>
    <cellStyle name="集計" xfId="17" builtinId="25" customBuiltin="1"/>
    <cellStyle name="出力" xfId="30" builtinId="21" customBuiltin="1"/>
    <cellStyle name="説明文" xfId="45" builtinId="53" customBuiltin="1"/>
    <cellStyle name="通貨" xfId="10" builtinId="7"/>
    <cellStyle name="入力" xfId="35" builtinId="20" customBuiltin="1"/>
    <cellStyle name="標準" xfId="0" builtinId="0"/>
    <cellStyle name="良い" xfId="41" builtinId="26" customBuiltin="1"/>
  </cellStyles>
  <dxfs count="10">
    <dxf>
      <font>
        <b val="0"/>
        <condense val="0"/>
        <extend val="0"/>
        <color indexed="12"/>
      </font>
    </dxf>
    <dxf>
      <font>
        <b val="0"/>
        <condense val="0"/>
        <extend val="0"/>
        <color indexed="10"/>
      </font>
    </dxf>
    <dxf>
      <font>
        <b val="0"/>
        <condense val="0"/>
        <extend val="0"/>
        <color indexed="10"/>
      </font>
    </dxf>
    <dxf>
      <font>
        <b val="0"/>
        <condense val="0"/>
        <extend val="0"/>
        <color indexed="12"/>
      </font>
    </dxf>
    <dxf>
      <font>
        <b val="0"/>
        <condense val="0"/>
        <extend val="0"/>
        <color indexed="10"/>
      </font>
    </dxf>
    <dxf>
      <font>
        <b val="0"/>
        <condense val="0"/>
        <extend val="0"/>
        <color indexed="10"/>
      </font>
    </dxf>
    <dxf>
      <font>
        <b val="0"/>
        <condense val="0"/>
        <extend val="0"/>
        <color indexed="12"/>
      </font>
    </dxf>
    <dxf>
      <font>
        <b val="0"/>
        <condense val="0"/>
        <extend val="0"/>
        <color indexed="10"/>
      </font>
    </dxf>
    <dxf>
      <font>
        <b val="0"/>
        <condense val="0"/>
        <extend val="0"/>
        <color indexed="10"/>
      </font>
    </dxf>
    <dxf>
      <font>
        <b val="0"/>
        <condense val="0"/>
        <extend val="0"/>
        <color indexed="1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4FBAD"/>
      <rgbColor rgb="00D1FDB3"/>
      <rgbColor rgb="00FFFFCF"/>
      <rgbColor rgb="0099CCFF"/>
      <rgbColor rgb="00FFC3E1"/>
      <rgbColor rgb="00CC99FF"/>
      <rgbColor rgb="00FFCC99"/>
      <rgbColor rgb="003366FF"/>
      <rgbColor rgb="0033CCCC"/>
      <rgbColor rgb="00BEF977"/>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T$10" lockText="1" noThreeD="1"/>
</file>

<file path=xl/ctrlProps/ctrlProp4.xml><?xml version="1.0" encoding="utf-8"?>
<formControlPr xmlns="http://schemas.microsoft.com/office/spreadsheetml/2009/9/main" objectType="CheckBox" fmlaLink="$T$11"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fmlaLink="$T$16" lockText="1" noThreeD="1"/>
</file>

<file path=xl/ctrlProps/ctrlProp8.xml><?xml version="1.0" encoding="utf-8"?>
<formControlPr xmlns="http://schemas.microsoft.com/office/spreadsheetml/2009/9/main" objectType="CheckBox" fmlaLink="$T$17"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28575</xdr:colOff>
          <xdr:row>8</xdr:row>
          <xdr:rowOff>152400</xdr:rowOff>
        </xdr:from>
        <xdr:to>
          <xdr:col>20</xdr:col>
          <xdr:colOff>66675</xdr:colOff>
          <xdr:row>10</xdr:row>
          <xdr:rowOff>19050</xdr:rowOff>
        </xdr:to>
        <xdr:sp macro="" textlink="">
          <xdr:nvSpPr>
            <xdr:cNvPr id="5183" name="Check Box 63" hidden="1">
              <a:extLst>
                <a:ext uri="{63B3BB69-23CF-44E3-9099-C40C66FF867C}">
                  <a14:compatExt spid="_x0000_s518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152400</xdr:rowOff>
        </xdr:from>
        <xdr:to>
          <xdr:col>20</xdr:col>
          <xdr:colOff>66675</xdr:colOff>
          <xdr:row>11</xdr:row>
          <xdr:rowOff>19050</xdr:rowOff>
        </xdr:to>
        <xdr:sp macro="" textlink="">
          <xdr:nvSpPr>
            <xdr:cNvPr id="5184" name="Check Box 64" hidden="1">
              <a:extLst>
                <a:ext uri="{63B3BB69-23CF-44E3-9099-C40C66FF867C}">
                  <a14:compatExt spid="_x0000_s518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152400</xdr:rowOff>
        </xdr:from>
        <xdr:to>
          <xdr:col>20</xdr:col>
          <xdr:colOff>66675</xdr:colOff>
          <xdr:row>10</xdr:row>
          <xdr:rowOff>19050</xdr:rowOff>
        </xdr:to>
        <xdr:sp macro="" textlink="">
          <xdr:nvSpPr>
            <xdr:cNvPr id="5185" name="Check Box 65" hidden="1">
              <a:extLst>
                <a:ext uri="{63B3BB69-23CF-44E3-9099-C40C66FF867C}">
                  <a14:compatExt spid="_x0000_s518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152400</xdr:rowOff>
        </xdr:from>
        <xdr:to>
          <xdr:col>20</xdr:col>
          <xdr:colOff>66675</xdr:colOff>
          <xdr:row>11</xdr:row>
          <xdr:rowOff>19050</xdr:rowOff>
        </xdr:to>
        <xdr:sp macro="" textlink="">
          <xdr:nvSpPr>
            <xdr:cNvPr id="5186" name="Check Box 66" hidden="1">
              <a:extLst>
                <a:ext uri="{63B3BB69-23CF-44E3-9099-C40C66FF867C}">
                  <a14:compatExt spid="_x0000_s518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152400</xdr:rowOff>
        </xdr:from>
        <xdr:to>
          <xdr:col>20</xdr:col>
          <xdr:colOff>66675</xdr:colOff>
          <xdr:row>16</xdr:row>
          <xdr:rowOff>19050</xdr:rowOff>
        </xdr:to>
        <xdr:sp macro="" textlink="">
          <xdr:nvSpPr>
            <xdr:cNvPr id="5214" name="Check Box 94" hidden="1">
              <a:extLst>
                <a:ext uri="{63B3BB69-23CF-44E3-9099-C40C66FF867C}">
                  <a14:compatExt spid="_x0000_s521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152400</xdr:rowOff>
        </xdr:from>
        <xdr:to>
          <xdr:col>20</xdr:col>
          <xdr:colOff>66675</xdr:colOff>
          <xdr:row>17</xdr:row>
          <xdr:rowOff>19050</xdr:rowOff>
        </xdr:to>
        <xdr:sp macro="" textlink="">
          <xdr:nvSpPr>
            <xdr:cNvPr id="5215" name="Check Box 95" hidden="1">
              <a:extLst>
                <a:ext uri="{63B3BB69-23CF-44E3-9099-C40C66FF867C}">
                  <a14:compatExt spid="_x0000_s521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152400</xdr:rowOff>
        </xdr:from>
        <xdr:to>
          <xdr:col>20</xdr:col>
          <xdr:colOff>66675</xdr:colOff>
          <xdr:row>16</xdr:row>
          <xdr:rowOff>19050</xdr:rowOff>
        </xdr:to>
        <xdr:sp macro="" textlink="">
          <xdr:nvSpPr>
            <xdr:cNvPr id="5216" name="Check Box 96" hidden="1">
              <a:extLst>
                <a:ext uri="{63B3BB69-23CF-44E3-9099-C40C66FF867C}">
                  <a14:compatExt spid="_x0000_s521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152400</xdr:rowOff>
        </xdr:from>
        <xdr:to>
          <xdr:col>20</xdr:col>
          <xdr:colOff>66675</xdr:colOff>
          <xdr:row>17</xdr:row>
          <xdr:rowOff>19050</xdr:rowOff>
        </xdr:to>
        <xdr:sp macro="" textlink="">
          <xdr:nvSpPr>
            <xdr:cNvPr id="5217" name="Check Box 97" hidden="1">
              <a:extLst>
                <a:ext uri="{63B3BB69-23CF-44E3-9099-C40C66FF867C}">
                  <a14:compatExt spid="_x0000_s5217"/>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28575</xdr:colOff>
      <xdr:row>2</xdr:row>
      <xdr:rowOff>19050</xdr:rowOff>
    </xdr:from>
    <xdr:to>
      <xdr:col>13</xdr:col>
      <xdr:colOff>161925</xdr:colOff>
      <xdr:row>2</xdr:row>
      <xdr:rowOff>142875</xdr:rowOff>
    </xdr:to>
    <xdr:sp macro="" textlink="">
      <xdr:nvSpPr>
        <xdr:cNvPr id="7539" name="AutoShape 1"/>
        <xdr:cNvSpPr>
          <a:spLocks/>
        </xdr:cNvSpPr>
      </xdr:nvSpPr>
      <xdr:spPr bwMode="auto">
        <a:xfrm>
          <a:off x="5334000" y="51435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41208 w 133350"/>
            <a:gd name="T21" fmla="*/ 47297 h 123825"/>
            <a:gd name="T22" fmla="*/ 92142 w 133350"/>
            <a:gd name="T23" fmla="*/ 94593 h 1238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T20" t="T21" r="T22" b="T2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FF0000"/>
        </a:solidFill>
        <a:ln w="9525" cmpd="sng">
          <a:solidFill>
            <a:srgbClr val="000000"/>
          </a:solidFill>
          <a:round/>
          <a:headEnd/>
          <a:tailEnd/>
        </a:ln>
      </xdr:spPr>
    </xdr:sp>
    <xdr:clientData/>
  </xdr:twoCellAnchor>
  <xdr:twoCellAnchor>
    <xdr:from>
      <xdr:col>13</xdr:col>
      <xdr:colOff>28575</xdr:colOff>
      <xdr:row>3</xdr:row>
      <xdr:rowOff>19050</xdr:rowOff>
    </xdr:from>
    <xdr:to>
      <xdr:col>13</xdr:col>
      <xdr:colOff>161925</xdr:colOff>
      <xdr:row>3</xdr:row>
      <xdr:rowOff>142875</xdr:rowOff>
    </xdr:to>
    <xdr:sp macro="" textlink="">
      <xdr:nvSpPr>
        <xdr:cNvPr id="7540" name="AutoShape 2"/>
        <xdr:cNvSpPr>
          <a:spLocks/>
        </xdr:cNvSpPr>
      </xdr:nvSpPr>
      <xdr:spPr bwMode="auto">
        <a:xfrm>
          <a:off x="5334000" y="68580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41208 w 133350"/>
            <a:gd name="T21" fmla="*/ 47297 h 123825"/>
            <a:gd name="T22" fmla="*/ 92142 w 133350"/>
            <a:gd name="T23" fmla="*/ 94593 h 1238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T20" t="T21" r="T22" b="T2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00FF00"/>
        </a:solidFill>
        <a:ln w="9525" cmpd="sng">
          <a:solidFill>
            <a:srgbClr val="000000"/>
          </a:solidFill>
          <a:round/>
          <a:headEnd/>
          <a:tailEnd/>
        </a:ln>
      </xdr:spPr>
    </xdr:sp>
    <xdr:clientData/>
  </xdr:twoCellAnchor>
  <xdr:twoCellAnchor editAs="oneCell">
    <xdr:from>
      <xdr:col>13</xdr:col>
      <xdr:colOff>28575</xdr:colOff>
      <xdr:row>1</xdr:row>
      <xdr:rowOff>38100</xdr:rowOff>
    </xdr:from>
    <xdr:to>
      <xdr:col>13</xdr:col>
      <xdr:colOff>219075</xdr:colOff>
      <xdr:row>1</xdr:row>
      <xdr:rowOff>190500</xdr:rowOff>
    </xdr:to>
    <xdr:pic>
      <xdr:nvPicPr>
        <xdr:cNvPr id="7541"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323850"/>
          <a:ext cx="190500" cy="152400"/>
        </a:xfrm>
        <a:prstGeom prst="rect">
          <a:avLst/>
        </a:prstGeom>
        <a:solidFill>
          <a:srgbClr val="FFCC99"/>
        </a:solidFill>
        <a:ln>
          <a:noFill/>
        </a:ln>
        <a:extLst>
          <a:ext uri="{91240B29-F687-4F45-9708-019B960494DF}">
            <a14:hiddenLine xmlns:a14="http://schemas.microsoft.com/office/drawing/2010/main" w="9525" cmpd="sng">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28575</xdr:colOff>
      <xdr:row>2</xdr:row>
      <xdr:rowOff>19050</xdr:rowOff>
    </xdr:from>
    <xdr:to>
      <xdr:col>13</xdr:col>
      <xdr:colOff>161925</xdr:colOff>
      <xdr:row>2</xdr:row>
      <xdr:rowOff>142875</xdr:rowOff>
    </xdr:to>
    <xdr:sp macro="" textlink="">
      <xdr:nvSpPr>
        <xdr:cNvPr id="8562" name="AutoShape 1"/>
        <xdr:cNvSpPr>
          <a:spLocks/>
        </xdr:cNvSpPr>
      </xdr:nvSpPr>
      <xdr:spPr bwMode="auto">
        <a:xfrm>
          <a:off x="5334000" y="51435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41208 w 133350"/>
            <a:gd name="T21" fmla="*/ 47297 h 123825"/>
            <a:gd name="T22" fmla="*/ 92142 w 133350"/>
            <a:gd name="T23" fmla="*/ 94593 h 1238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T20" t="T21" r="T22" b="T2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FF0000"/>
        </a:solidFill>
        <a:ln w="9525" cmpd="sng">
          <a:solidFill>
            <a:srgbClr val="000000"/>
          </a:solidFill>
          <a:round/>
          <a:headEnd/>
          <a:tailEnd/>
        </a:ln>
      </xdr:spPr>
    </xdr:sp>
    <xdr:clientData/>
  </xdr:twoCellAnchor>
  <xdr:twoCellAnchor>
    <xdr:from>
      <xdr:col>13</xdr:col>
      <xdr:colOff>28575</xdr:colOff>
      <xdr:row>3</xdr:row>
      <xdr:rowOff>19050</xdr:rowOff>
    </xdr:from>
    <xdr:to>
      <xdr:col>13</xdr:col>
      <xdr:colOff>161925</xdr:colOff>
      <xdr:row>3</xdr:row>
      <xdr:rowOff>142875</xdr:rowOff>
    </xdr:to>
    <xdr:sp macro="" textlink="">
      <xdr:nvSpPr>
        <xdr:cNvPr id="8563" name="AutoShape 2"/>
        <xdr:cNvSpPr>
          <a:spLocks/>
        </xdr:cNvSpPr>
      </xdr:nvSpPr>
      <xdr:spPr bwMode="auto">
        <a:xfrm>
          <a:off x="5334000" y="685800"/>
          <a:ext cx="133350" cy="123825"/>
        </a:xfrm>
        <a:custGeom>
          <a:avLst/>
          <a:gdLst>
            <a:gd name="T0" fmla="*/ 0 w 133350"/>
            <a:gd name="T1" fmla="*/ 47297 h 123825"/>
            <a:gd name="T2" fmla="*/ 50935 w 133350"/>
            <a:gd name="T3" fmla="*/ 47297 h 123825"/>
            <a:gd name="T4" fmla="*/ 66675 w 133350"/>
            <a:gd name="T5" fmla="*/ 0 h 123825"/>
            <a:gd name="T6" fmla="*/ 82415 w 133350"/>
            <a:gd name="T7" fmla="*/ 47297 h 123825"/>
            <a:gd name="T8" fmla="*/ 133350 w 133350"/>
            <a:gd name="T9" fmla="*/ 47297 h 123825"/>
            <a:gd name="T10" fmla="*/ 92142 w 133350"/>
            <a:gd name="T11" fmla="*/ 76528 h 123825"/>
            <a:gd name="T12" fmla="*/ 107882 w 133350"/>
            <a:gd name="T13" fmla="*/ 123825 h 123825"/>
            <a:gd name="T14" fmla="*/ 66675 w 133350"/>
            <a:gd name="T15" fmla="*/ 94593 h 123825"/>
            <a:gd name="T16" fmla="*/ 25468 w 133350"/>
            <a:gd name="T17" fmla="*/ 123825 h 123825"/>
            <a:gd name="T18" fmla="*/ 41208 w 133350"/>
            <a:gd name="T19" fmla="*/ 76528 h 123825"/>
            <a:gd name="T20" fmla="*/ 41208 w 133350"/>
            <a:gd name="T21" fmla="*/ 47297 h 123825"/>
            <a:gd name="T22" fmla="*/ 92142 w 133350"/>
            <a:gd name="T23" fmla="*/ 94593 h 123825"/>
          </a:gdLst>
          <a:ahLst/>
          <a:cxnLst>
            <a:cxn ang="0">
              <a:pos x="T0" y="T1"/>
            </a:cxn>
            <a:cxn ang="0">
              <a:pos x="T2" y="T3"/>
            </a:cxn>
            <a:cxn ang="0">
              <a:pos x="T4" y="T5"/>
            </a:cxn>
            <a:cxn ang="0">
              <a:pos x="T6" y="T7"/>
            </a:cxn>
            <a:cxn ang="0">
              <a:pos x="T8" y="T9"/>
            </a:cxn>
            <a:cxn ang="0">
              <a:pos x="T10" y="T11"/>
            </a:cxn>
            <a:cxn ang="0">
              <a:pos x="T12" y="T13"/>
            </a:cxn>
            <a:cxn ang="0">
              <a:pos x="T14" y="T15"/>
            </a:cxn>
            <a:cxn ang="0">
              <a:pos x="T16" y="T17"/>
            </a:cxn>
            <a:cxn ang="0">
              <a:pos x="T18" y="T19"/>
            </a:cxn>
          </a:cxnLst>
          <a:rect l="T20" t="T21" r="T22" b="T23"/>
          <a:pathLst>
            <a:path w="133350" h="123825">
              <a:moveTo>
                <a:pt x="0" y="47297"/>
              </a:moveTo>
              <a:lnTo>
                <a:pt x="50935" y="47297"/>
              </a:lnTo>
              <a:lnTo>
                <a:pt x="66675" y="0"/>
              </a:lnTo>
              <a:lnTo>
                <a:pt x="82415" y="47297"/>
              </a:lnTo>
              <a:lnTo>
                <a:pt x="133350" y="47297"/>
              </a:lnTo>
              <a:lnTo>
                <a:pt x="92142" y="76528"/>
              </a:lnTo>
              <a:lnTo>
                <a:pt x="107882" y="123825"/>
              </a:lnTo>
              <a:lnTo>
                <a:pt x="66675" y="94593"/>
              </a:lnTo>
              <a:lnTo>
                <a:pt x="25468" y="123825"/>
              </a:lnTo>
              <a:lnTo>
                <a:pt x="41208" y="76528"/>
              </a:lnTo>
              <a:close/>
            </a:path>
          </a:pathLst>
        </a:custGeom>
        <a:solidFill>
          <a:srgbClr val="00FF00"/>
        </a:solidFill>
        <a:ln w="9525" cmpd="sng">
          <a:solidFill>
            <a:srgbClr val="000000"/>
          </a:solidFill>
          <a:round/>
          <a:headEnd/>
          <a:tailEnd/>
        </a:ln>
      </xdr:spPr>
    </xdr:sp>
    <xdr:clientData/>
  </xdr:twoCellAnchor>
  <xdr:twoCellAnchor editAs="oneCell">
    <xdr:from>
      <xdr:col>13</xdr:col>
      <xdr:colOff>19050</xdr:colOff>
      <xdr:row>1</xdr:row>
      <xdr:rowOff>19050</xdr:rowOff>
    </xdr:from>
    <xdr:to>
      <xdr:col>13</xdr:col>
      <xdr:colOff>209550</xdr:colOff>
      <xdr:row>1</xdr:row>
      <xdr:rowOff>171450</xdr:rowOff>
    </xdr:to>
    <xdr:pic>
      <xdr:nvPicPr>
        <xdr:cNvPr id="856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304800"/>
          <a:ext cx="190500" cy="152400"/>
        </a:xfrm>
        <a:prstGeom prst="rect">
          <a:avLst/>
        </a:prstGeom>
        <a:solidFill>
          <a:srgbClr val="FFCC99"/>
        </a:solidFill>
        <a:ln>
          <a:noFill/>
        </a:ln>
        <a:extLst>
          <a:ext uri="{91240B29-F687-4F45-9708-019B960494DF}">
            <a14:hiddenLine xmlns:a14="http://schemas.microsoft.com/office/drawing/2010/main" w="9525" cmpd="sng">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www.yamecci.or.jp/annai/koyou.html" TargetMode="External"/><Relationship Id="rId2" Type="http://schemas.openxmlformats.org/officeDocument/2006/relationships/hyperlink" Target="mailto:kouji@clovernet.ne.jp" TargetMode="External"/><Relationship Id="rId1" Type="http://schemas.openxmlformats.org/officeDocument/2006/relationships/hyperlink" Target="http://www.kawagoe.or.jp/tools/koyo.htm"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6.xml"/><Relationship Id="rId3" Type="http://schemas.openxmlformats.org/officeDocument/2006/relationships/ctrlProp" Target="../ctrlProps/ctrlProp1.xml"/><Relationship Id="rId7" Type="http://schemas.openxmlformats.org/officeDocument/2006/relationships/ctrlProp" Target="../ctrlProps/ctrlProp5.xml"/><Relationship Id="rId2" Type="http://schemas.openxmlformats.org/officeDocument/2006/relationships/vmlDrawing" Target="../drawings/vmlDrawing2.vml"/><Relationship Id="rId1" Type="http://schemas.openxmlformats.org/officeDocument/2006/relationships/drawing" Target="../drawings/drawing1.xml"/><Relationship Id="rId6" Type="http://schemas.openxmlformats.org/officeDocument/2006/relationships/ctrlProp" Target="../ctrlProps/ctrlProp4.xml"/><Relationship Id="rId11" Type="http://schemas.openxmlformats.org/officeDocument/2006/relationships/comments" Target="../comments2.xml"/><Relationship Id="rId5" Type="http://schemas.openxmlformats.org/officeDocument/2006/relationships/ctrlProp" Target="../ctrlProps/ctrlProp3.xml"/><Relationship Id="rId10" Type="http://schemas.openxmlformats.org/officeDocument/2006/relationships/ctrlProp" Target="../ctrlProps/ctrlProp8.xml"/><Relationship Id="rId4" Type="http://schemas.openxmlformats.org/officeDocument/2006/relationships/ctrlProp" Target="../ctrlProps/ctrlProp2.xml"/><Relationship Id="rId9" Type="http://schemas.openxmlformats.org/officeDocument/2006/relationships/ctrlProp" Target="../ctrlProps/ctrlProp7.xml"/></Relationships>
</file>

<file path=xl/worksheets/_rels/sheet7.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drawing" Target="../drawings/drawing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T404"/>
  <sheetViews>
    <sheetView tabSelected="1" workbookViewId="0">
      <selection activeCell="N15" sqref="N15"/>
    </sheetView>
  </sheetViews>
  <sheetFormatPr defaultRowHeight="13.5"/>
  <cols>
    <col min="1" max="1" width="1.625" style="51" customWidth="1"/>
    <col min="2" max="2" width="4.25" style="217" customWidth="1"/>
    <col min="3" max="3" width="3.375" style="217" customWidth="1"/>
    <col min="4" max="4" width="6" style="217" customWidth="1"/>
    <col min="5" max="7" width="8.5" style="217" customWidth="1"/>
    <col min="8" max="8" width="11.25" style="217" customWidth="1"/>
    <col min="9" max="9" width="9.25" style="217" customWidth="1"/>
    <col min="10" max="10" width="10.375" style="217" customWidth="1"/>
    <col min="11" max="11" width="9.875" style="217" customWidth="1"/>
    <col min="12" max="12" width="8.5" style="51" customWidth="1"/>
    <col min="13" max="13" width="6.625" style="51" customWidth="1"/>
    <col min="14" max="16" width="10.25" style="51" customWidth="1"/>
    <col min="17" max="17" width="6.625" style="51" customWidth="1"/>
    <col min="18" max="18" width="7.125" style="51" customWidth="1"/>
    <col min="19" max="19" width="9.125" style="51" customWidth="1"/>
    <col min="20" max="20" width="2.875" style="51" customWidth="1"/>
    <col min="21" max="21" width="9.375" style="51" customWidth="1"/>
    <col min="22" max="22" width="2.375" style="51" customWidth="1"/>
    <col min="23" max="23" width="8.75" style="51" customWidth="1"/>
    <col min="24" max="24" width="7.625" style="51" customWidth="1"/>
    <col min="25" max="25" width="2.25" style="51" customWidth="1"/>
    <col min="26" max="26" width="7.625" style="51" customWidth="1"/>
    <col min="27" max="27" width="19" style="51" customWidth="1"/>
    <col min="28" max="28" width="9.625" style="330" customWidth="1"/>
    <col min="29" max="29" width="10.75" style="330" customWidth="1"/>
    <col min="30" max="39" width="7.625" style="330" customWidth="1"/>
    <col min="40" max="40" width="9.125" style="330" customWidth="1"/>
    <col min="41" max="41" width="9" style="51" bestFit="1" customWidth="1"/>
    <col min="42" max="42" width="7.5" style="51" customWidth="1"/>
    <col min="43" max="43" width="42.375" style="51" customWidth="1"/>
    <col min="44" max="44" width="19.625" style="51" customWidth="1"/>
    <col min="45" max="45" width="22.125" style="51" customWidth="1"/>
    <col min="46" max="46" width="9" style="51" bestFit="1"/>
    <col min="47" max="16384" width="9" style="51"/>
  </cols>
  <sheetData>
    <row r="1" spans="1:40" ht="21.75" customHeight="1">
      <c r="L1" s="339"/>
      <c r="M1" s="339"/>
      <c r="N1" s="339"/>
      <c r="O1" s="339"/>
      <c r="P1" s="339"/>
      <c r="Q1" s="339"/>
      <c r="R1" s="339"/>
      <c r="S1" s="339"/>
      <c r="T1" s="339"/>
      <c r="AB1" s="544" t="s">
        <v>0</v>
      </c>
      <c r="AC1" s="544"/>
      <c r="AD1" s="340" t="s">
        <v>1</v>
      </c>
      <c r="AE1" s="330" t="s">
        <v>2</v>
      </c>
      <c r="AN1" s="341" t="s">
        <v>3</v>
      </c>
    </row>
    <row r="2" spans="1:40" s="98" customFormat="1" ht="18.75">
      <c r="A2" s="51"/>
      <c r="B2" s="342"/>
      <c r="C2" s="217"/>
      <c r="E2" s="343"/>
      <c r="F2" s="344" t="s">
        <v>4</v>
      </c>
      <c r="G2" s="343"/>
      <c r="H2" s="343"/>
      <c r="I2" s="217"/>
      <c r="J2" s="345" t="s">
        <v>5</v>
      </c>
      <c r="K2" s="217"/>
      <c r="L2" s="51"/>
      <c r="M2" s="51"/>
      <c r="N2" s="51"/>
      <c r="O2" s="51"/>
      <c r="P2" s="51"/>
      <c r="Q2" s="51"/>
      <c r="R2" s="51"/>
      <c r="S2" s="51"/>
      <c r="T2" s="51"/>
      <c r="U2" s="51"/>
      <c r="V2" s="51"/>
      <c r="W2" s="51"/>
      <c r="X2" s="51"/>
      <c r="Y2" s="51"/>
      <c r="Z2" s="51"/>
      <c r="AA2" s="51"/>
      <c r="AB2" s="545"/>
      <c r="AC2" s="545"/>
      <c r="AD2" s="528" t="s">
        <v>6</v>
      </c>
      <c r="AE2" s="529"/>
      <c r="AF2" s="529"/>
      <c r="AG2" s="529"/>
      <c r="AH2" s="529"/>
      <c r="AI2" s="529"/>
      <c r="AJ2" s="529"/>
      <c r="AK2" s="529"/>
      <c r="AL2" s="346"/>
      <c r="AM2" s="347"/>
      <c r="AN2" s="341"/>
    </row>
    <row r="3" spans="1:40" s="354" customFormat="1" ht="17.25" customHeight="1">
      <c r="A3" s="51"/>
      <c r="B3" s="310"/>
      <c r="C3" s="348"/>
      <c r="D3" s="349"/>
      <c r="E3" s="213"/>
      <c r="F3" s="213"/>
      <c r="G3" s="213"/>
      <c r="H3" s="213"/>
      <c r="I3" s="213"/>
      <c r="J3" s="213"/>
      <c r="K3" s="213"/>
      <c r="L3" s="213"/>
      <c r="M3" s="213"/>
      <c r="N3" s="213"/>
      <c r="O3" s="213"/>
      <c r="P3" s="213"/>
      <c r="Q3" s="213"/>
      <c r="R3" s="213"/>
      <c r="S3" s="51"/>
      <c r="T3" s="51"/>
      <c r="U3" s="51"/>
      <c r="V3" s="51"/>
      <c r="W3" s="51"/>
      <c r="X3" s="51"/>
      <c r="Y3" s="51"/>
      <c r="Z3" s="51"/>
      <c r="AA3" s="51"/>
      <c r="AB3" s="350" t="s">
        <v>7</v>
      </c>
      <c r="AC3" s="351" t="s">
        <v>8</v>
      </c>
      <c r="AD3" s="352">
        <v>0</v>
      </c>
      <c r="AE3" s="353">
        <v>1</v>
      </c>
      <c r="AF3" s="353">
        <v>2</v>
      </c>
      <c r="AG3" s="353">
        <v>3</v>
      </c>
      <c r="AH3" s="353">
        <v>4</v>
      </c>
      <c r="AI3" s="353">
        <v>5</v>
      </c>
      <c r="AJ3" s="353">
        <v>6</v>
      </c>
      <c r="AK3" s="353">
        <v>7</v>
      </c>
      <c r="AL3" s="353">
        <v>8</v>
      </c>
      <c r="AM3" s="353">
        <v>9</v>
      </c>
      <c r="AN3" s="353"/>
    </row>
    <row r="4" spans="1:40" s="354" customFormat="1" ht="17.25" customHeight="1">
      <c r="A4" s="51"/>
      <c r="B4" s="310"/>
      <c r="C4" s="309" t="s">
        <v>9</v>
      </c>
      <c r="D4" s="311"/>
      <c r="E4" s="311"/>
      <c r="F4" s="311"/>
      <c r="G4" s="311"/>
      <c r="H4" s="311"/>
      <c r="I4" s="311"/>
      <c r="J4" s="311"/>
      <c r="K4" s="311"/>
      <c r="L4" s="213"/>
      <c r="M4" s="213"/>
      <c r="N4" s="213"/>
      <c r="O4" s="213"/>
      <c r="P4" s="213"/>
      <c r="Q4" s="213"/>
      <c r="R4" s="213"/>
      <c r="S4" s="51"/>
      <c r="T4" s="51"/>
      <c r="U4" s="51"/>
      <c r="V4" s="51"/>
      <c r="W4" s="51"/>
      <c r="X4" s="51"/>
      <c r="Y4" s="51"/>
      <c r="Z4" s="51"/>
      <c r="AA4" s="51"/>
      <c r="AB4" s="355">
        <v>0</v>
      </c>
      <c r="AC4" s="356">
        <v>87000</v>
      </c>
      <c r="AD4" s="357"/>
      <c r="AE4" s="357">
        <v>0</v>
      </c>
      <c r="AF4" s="357">
        <v>0</v>
      </c>
      <c r="AG4" s="357">
        <v>0</v>
      </c>
      <c r="AH4" s="357">
        <v>0</v>
      </c>
      <c r="AI4" s="357">
        <v>0</v>
      </c>
      <c r="AJ4" s="357">
        <v>0</v>
      </c>
      <c r="AK4" s="357">
        <v>0</v>
      </c>
      <c r="AL4" s="355">
        <v>0</v>
      </c>
      <c r="AM4" s="355">
        <v>0</v>
      </c>
      <c r="AN4" s="358"/>
    </row>
    <row r="5" spans="1:40" s="354" customFormat="1" ht="15" customHeight="1">
      <c r="A5" s="51"/>
      <c r="B5" s="310">
        <v>1</v>
      </c>
      <c r="C5" s="359" t="s">
        <v>10</v>
      </c>
      <c r="D5" s="359"/>
      <c r="E5" s="360"/>
      <c r="F5" s="361"/>
      <c r="G5" s="311"/>
      <c r="H5" s="311"/>
      <c r="I5" s="311"/>
      <c r="J5" s="311"/>
      <c r="K5" s="311"/>
      <c r="L5" s="213"/>
      <c r="M5" s="213"/>
      <c r="N5" s="213"/>
      <c r="O5" s="213"/>
      <c r="R5" s="213"/>
      <c r="S5" s="213"/>
      <c r="T5" s="527" t="s">
        <v>11</v>
      </c>
      <c r="U5" s="527"/>
      <c r="V5" s="527"/>
      <c r="W5" s="527"/>
      <c r="X5" s="527"/>
      <c r="Y5" s="527"/>
      <c r="Z5" s="527"/>
      <c r="AA5" s="527"/>
      <c r="AB5" s="362">
        <v>87000</v>
      </c>
      <c r="AC5" s="363">
        <v>88000</v>
      </c>
      <c r="AD5" s="484">
        <v>0</v>
      </c>
      <c r="AE5" s="485">
        <v>0</v>
      </c>
      <c r="AF5" s="485">
        <v>0</v>
      </c>
      <c r="AG5" s="485">
        <v>0</v>
      </c>
      <c r="AH5" s="485">
        <v>0</v>
      </c>
      <c r="AI5" s="485">
        <v>0</v>
      </c>
      <c r="AJ5" s="485">
        <v>0</v>
      </c>
      <c r="AK5" s="486">
        <v>0</v>
      </c>
      <c r="AL5" s="277">
        <f t="shared" ref="AL5:AM24" si="0">IF(AK5-$Z$19&gt;0,AK5-$Z$19,0)</f>
        <v>0</v>
      </c>
      <c r="AM5" s="276">
        <f t="shared" si="0"/>
        <v>0</v>
      </c>
      <c r="AN5" s="364">
        <v>0</v>
      </c>
    </row>
    <row r="6" spans="1:40" s="354" customFormat="1" ht="16.5" customHeight="1">
      <c r="A6" s="51"/>
      <c r="B6" s="310"/>
      <c r="C6" s="365" t="s">
        <v>12</v>
      </c>
      <c r="D6" s="366" t="s">
        <v>13</v>
      </c>
      <c r="E6" s="366"/>
      <c r="F6" s="366"/>
      <c r="G6" s="271"/>
      <c r="H6" s="366"/>
      <c r="I6" s="309"/>
      <c r="J6" s="309"/>
      <c r="K6" s="311"/>
      <c r="L6" s="213"/>
      <c r="M6" s="213"/>
      <c r="N6" s="213"/>
      <c r="O6" s="213"/>
      <c r="P6" s="213"/>
      <c r="Q6" s="213"/>
      <c r="R6" s="213"/>
      <c r="S6" s="213"/>
      <c r="T6" s="527"/>
      <c r="U6" s="527"/>
      <c r="V6" s="527"/>
      <c r="W6" s="527"/>
      <c r="X6" s="527"/>
      <c r="Y6" s="527"/>
      <c r="Z6" s="527"/>
      <c r="AA6" s="527"/>
      <c r="AB6" s="367">
        <v>88000</v>
      </c>
      <c r="AC6" s="363">
        <v>89000</v>
      </c>
      <c r="AD6" s="487">
        <v>130</v>
      </c>
      <c r="AE6" s="488">
        <v>0</v>
      </c>
      <c r="AF6" s="488">
        <v>0</v>
      </c>
      <c r="AG6" s="488">
        <v>0</v>
      </c>
      <c r="AH6" s="488">
        <v>0</v>
      </c>
      <c r="AI6" s="488">
        <v>0</v>
      </c>
      <c r="AJ6" s="488">
        <v>0</v>
      </c>
      <c r="AK6" s="489">
        <v>0</v>
      </c>
      <c r="AL6" s="277">
        <f t="shared" si="0"/>
        <v>0</v>
      </c>
      <c r="AM6" s="276">
        <f t="shared" si="0"/>
        <v>0</v>
      </c>
      <c r="AN6" s="368">
        <v>3200</v>
      </c>
    </row>
    <row r="7" spans="1:40" s="354" customFormat="1" ht="16.5" customHeight="1">
      <c r="A7" s="51"/>
      <c r="B7" s="310"/>
      <c r="C7" s="365" t="s">
        <v>14</v>
      </c>
      <c r="D7" s="366" t="s">
        <v>15</v>
      </c>
      <c r="E7" s="271"/>
      <c r="F7" s="309"/>
      <c r="G7" s="309"/>
      <c r="H7" s="309"/>
      <c r="I7" s="309"/>
      <c r="J7" s="309"/>
      <c r="K7" s="311"/>
      <c r="L7" s="213"/>
      <c r="M7" s="213"/>
      <c r="N7" s="213"/>
      <c r="O7" s="213"/>
      <c r="P7" s="213"/>
      <c r="Q7" s="213"/>
      <c r="R7" s="213"/>
      <c r="S7" s="213"/>
      <c r="T7" s="213"/>
      <c r="U7" s="213"/>
      <c r="V7" s="213"/>
      <c r="W7" s="213"/>
      <c r="X7" s="213"/>
      <c r="Y7" s="213"/>
      <c r="AA7" s="213"/>
      <c r="AB7" s="367">
        <v>89000</v>
      </c>
      <c r="AC7" s="363">
        <v>90000</v>
      </c>
      <c r="AD7" s="487">
        <v>180</v>
      </c>
      <c r="AE7" s="488">
        <v>0</v>
      </c>
      <c r="AF7" s="488">
        <v>0</v>
      </c>
      <c r="AG7" s="488">
        <v>0</v>
      </c>
      <c r="AH7" s="488">
        <v>0</v>
      </c>
      <c r="AI7" s="488">
        <v>0</v>
      </c>
      <c r="AJ7" s="488">
        <v>0</v>
      </c>
      <c r="AK7" s="489">
        <v>0</v>
      </c>
      <c r="AL7" s="277">
        <f t="shared" si="0"/>
        <v>0</v>
      </c>
      <c r="AM7" s="276">
        <f t="shared" si="0"/>
        <v>0</v>
      </c>
      <c r="AN7" s="368">
        <v>3200</v>
      </c>
    </row>
    <row r="8" spans="1:40" s="354" customFormat="1" ht="16.5" customHeight="1">
      <c r="A8" s="51"/>
      <c r="B8" s="310"/>
      <c r="C8" s="365" t="s">
        <v>16</v>
      </c>
      <c r="D8" s="369" t="s">
        <v>17</v>
      </c>
      <c r="E8" s="309"/>
      <c r="F8" s="309"/>
      <c r="G8" s="309"/>
      <c r="H8" s="309"/>
      <c r="I8" s="309"/>
      <c r="J8" s="309"/>
      <c r="K8" s="311"/>
      <c r="L8" s="213"/>
      <c r="M8" s="213"/>
      <c r="N8" s="213"/>
      <c r="O8" s="213"/>
      <c r="P8" s="213"/>
      <c r="Q8" s="213"/>
      <c r="R8" s="213"/>
      <c r="S8" s="213"/>
      <c r="T8" s="311" t="s">
        <v>18</v>
      </c>
      <c r="U8" s="213"/>
      <c r="V8" s="213"/>
      <c r="W8" s="213"/>
      <c r="X8" s="213"/>
      <c r="Y8" s="213"/>
      <c r="AA8" s="271"/>
      <c r="AB8" s="371">
        <v>90000</v>
      </c>
      <c r="AC8" s="372">
        <v>91000</v>
      </c>
      <c r="AD8" s="490">
        <v>230</v>
      </c>
      <c r="AE8" s="491">
        <v>0</v>
      </c>
      <c r="AF8" s="491">
        <v>0</v>
      </c>
      <c r="AG8" s="491">
        <v>0</v>
      </c>
      <c r="AH8" s="491">
        <v>0</v>
      </c>
      <c r="AI8" s="491">
        <v>0</v>
      </c>
      <c r="AJ8" s="491">
        <v>0</v>
      </c>
      <c r="AK8" s="492">
        <v>0</v>
      </c>
      <c r="AL8" s="277">
        <f t="shared" si="0"/>
        <v>0</v>
      </c>
      <c r="AM8" s="276">
        <f t="shared" si="0"/>
        <v>0</v>
      </c>
      <c r="AN8" s="373">
        <v>3200</v>
      </c>
    </row>
    <row r="9" spans="1:40" s="354" customFormat="1" ht="16.5" customHeight="1">
      <c r="A9" s="51"/>
      <c r="B9" s="310"/>
      <c r="C9" s="271"/>
      <c r="D9" s="309" t="s">
        <v>19</v>
      </c>
      <c r="E9" s="309"/>
      <c r="F9" s="271"/>
      <c r="G9" s="217"/>
      <c r="H9" s="217"/>
      <c r="I9" s="309"/>
      <c r="J9" s="309"/>
      <c r="K9" s="271"/>
      <c r="L9" s="213"/>
      <c r="M9" s="213"/>
      <c r="N9" s="213"/>
      <c r="O9" s="213"/>
      <c r="P9" s="213"/>
      <c r="Q9" s="213"/>
      <c r="R9" s="213"/>
      <c r="S9" s="213"/>
      <c r="T9" s="311" t="s">
        <v>20</v>
      </c>
      <c r="U9" s="213"/>
      <c r="V9" s="213"/>
      <c r="W9" s="213"/>
      <c r="X9" s="213"/>
      <c r="Y9" s="213"/>
      <c r="AA9" s="271"/>
      <c r="AB9" s="367">
        <v>91000</v>
      </c>
      <c r="AC9" s="363">
        <v>92000</v>
      </c>
      <c r="AD9" s="487">
        <v>290</v>
      </c>
      <c r="AE9" s="488">
        <v>0</v>
      </c>
      <c r="AF9" s="488">
        <v>0</v>
      </c>
      <c r="AG9" s="488">
        <v>0</v>
      </c>
      <c r="AH9" s="488">
        <v>0</v>
      </c>
      <c r="AI9" s="488">
        <v>0</v>
      </c>
      <c r="AJ9" s="488">
        <v>0</v>
      </c>
      <c r="AK9" s="489">
        <v>0</v>
      </c>
      <c r="AL9" s="277">
        <f t="shared" si="0"/>
        <v>0</v>
      </c>
      <c r="AM9" s="276">
        <f t="shared" si="0"/>
        <v>0</v>
      </c>
      <c r="AN9" s="368">
        <v>3200</v>
      </c>
    </row>
    <row r="10" spans="1:40" s="354" customFormat="1" ht="16.5" customHeight="1">
      <c r="A10" s="51"/>
      <c r="B10" s="310"/>
      <c r="C10" s="365" t="s">
        <v>21</v>
      </c>
      <c r="D10" s="213" t="s">
        <v>22</v>
      </c>
      <c r="E10" s="271"/>
      <c r="F10" s="271"/>
      <c r="G10" s="271"/>
      <c r="H10" s="271"/>
      <c r="I10" s="271"/>
      <c r="J10" s="271"/>
      <c r="K10" s="271"/>
      <c r="L10" s="271"/>
      <c r="M10" s="309"/>
      <c r="N10" s="309"/>
      <c r="O10" s="309"/>
      <c r="P10" s="213"/>
      <c r="Q10" s="213"/>
      <c r="R10" s="213"/>
      <c r="S10" s="213"/>
      <c r="T10" s="311" t="s">
        <v>23</v>
      </c>
      <c r="U10" s="213"/>
      <c r="V10" s="213"/>
      <c r="W10" s="213"/>
      <c r="X10" s="213"/>
      <c r="Y10" s="213"/>
      <c r="AA10" s="271"/>
      <c r="AB10" s="367">
        <v>92000</v>
      </c>
      <c r="AC10" s="363">
        <v>93000</v>
      </c>
      <c r="AD10" s="487">
        <v>340</v>
      </c>
      <c r="AE10" s="488">
        <v>0</v>
      </c>
      <c r="AF10" s="488">
        <v>0</v>
      </c>
      <c r="AG10" s="488">
        <v>0</v>
      </c>
      <c r="AH10" s="488">
        <v>0</v>
      </c>
      <c r="AI10" s="488">
        <v>0</v>
      </c>
      <c r="AJ10" s="488">
        <v>0</v>
      </c>
      <c r="AK10" s="489">
        <v>0</v>
      </c>
      <c r="AL10" s="277">
        <f t="shared" si="0"/>
        <v>0</v>
      </c>
      <c r="AM10" s="276">
        <f t="shared" si="0"/>
        <v>0</v>
      </c>
      <c r="AN10" s="368">
        <v>3300</v>
      </c>
    </row>
    <row r="11" spans="1:40" s="354" customFormat="1" ht="16.5" customHeight="1">
      <c r="A11" s="51"/>
      <c r="B11" s="271"/>
      <c r="C11" s="374" t="s">
        <v>24</v>
      </c>
      <c r="D11" s="309" t="s">
        <v>25</v>
      </c>
      <c r="E11" s="271"/>
      <c r="F11" s="309"/>
      <c r="G11" s="309"/>
      <c r="H11" s="309"/>
      <c r="I11" s="309"/>
      <c r="J11" s="309"/>
      <c r="K11" s="311"/>
      <c r="L11" s="309"/>
      <c r="M11" s="309"/>
      <c r="N11" s="309"/>
      <c r="O11" s="309"/>
      <c r="P11" s="309"/>
      <c r="Q11" s="309"/>
      <c r="R11" s="213"/>
      <c r="S11" s="213"/>
      <c r="T11" s="311" t="s">
        <v>26</v>
      </c>
      <c r="U11" s="213"/>
      <c r="V11" s="213"/>
      <c r="W11" s="213"/>
      <c r="X11" s="213"/>
      <c r="Y11" s="213"/>
      <c r="AA11" s="271"/>
      <c r="AB11" s="367">
        <v>93000</v>
      </c>
      <c r="AC11" s="363">
        <v>94000</v>
      </c>
      <c r="AD11" s="487">
        <v>390</v>
      </c>
      <c r="AE11" s="488">
        <v>0</v>
      </c>
      <c r="AF11" s="488">
        <v>0</v>
      </c>
      <c r="AG11" s="488">
        <v>0</v>
      </c>
      <c r="AH11" s="488">
        <v>0</v>
      </c>
      <c r="AI11" s="488">
        <v>0</v>
      </c>
      <c r="AJ11" s="488">
        <v>0</v>
      </c>
      <c r="AK11" s="489">
        <v>0</v>
      </c>
      <c r="AL11" s="277">
        <f t="shared" si="0"/>
        <v>0</v>
      </c>
      <c r="AM11" s="276">
        <f t="shared" si="0"/>
        <v>0</v>
      </c>
      <c r="AN11" s="368">
        <v>3300</v>
      </c>
    </row>
    <row r="12" spans="1:40" s="354" customFormat="1" ht="12.75" customHeight="1">
      <c r="C12" s="365" t="s">
        <v>27</v>
      </c>
      <c r="D12" s="375" t="s">
        <v>28</v>
      </c>
      <c r="G12" s="309"/>
      <c r="H12" s="309"/>
      <c r="I12" s="309"/>
      <c r="J12" s="309"/>
      <c r="K12" s="311"/>
      <c r="L12" s="309"/>
      <c r="P12" s="309"/>
      <c r="Q12" s="309"/>
      <c r="R12" s="309"/>
      <c r="S12" s="309"/>
      <c r="T12" s="311"/>
      <c r="U12" s="309"/>
      <c r="V12" s="309"/>
      <c r="W12" s="309"/>
      <c r="X12" s="309"/>
      <c r="Y12" s="309"/>
      <c r="AA12" s="271"/>
      <c r="AB12" s="367">
        <v>94000</v>
      </c>
      <c r="AC12" s="378">
        <v>95000</v>
      </c>
      <c r="AD12" s="487">
        <v>440</v>
      </c>
      <c r="AE12" s="488">
        <v>0</v>
      </c>
      <c r="AF12" s="488">
        <v>0</v>
      </c>
      <c r="AG12" s="488">
        <v>0</v>
      </c>
      <c r="AH12" s="488">
        <v>0</v>
      </c>
      <c r="AI12" s="488">
        <v>0</v>
      </c>
      <c r="AJ12" s="488">
        <v>0</v>
      </c>
      <c r="AK12" s="489">
        <v>0</v>
      </c>
      <c r="AL12" s="277">
        <f t="shared" si="0"/>
        <v>0</v>
      </c>
      <c r="AM12" s="276">
        <f t="shared" si="0"/>
        <v>0</v>
      </c>
      <c r="AN12" s="368">
        <v>3300</v>
      </c>
    </row>
    <row r="13" spans="1:40" s="354" customFormat="1" ht="13.5" customHeight="1">
      <c r="C13" s="376"/>
      <c r="D13" s="377" t="s">
        <v>29</v>
      </c>
      <c r="E13" s="213"/>
      <c r="R13" s="309"/>
      <c r="S13" s="309"/>
      <c r="T13" s="311"/>
      <c r="U13" s="309"/>
      <c r="V13" s="309"/>
      <c r="W13" s="309"/>
      <c r="X13" s="309"/>
      <c r="Y13" s="309"/>
      <c r="AA13" s="271"/>
      <c r="AB13" s="371">
        <v>95000</v>
      </c>
      <c r="AC13" s="379">
        <v>96000</v>
      </c>
      <c r="AD13" s="490">
        <v>490</v>
      </c>
      <c r="AE13" s="491">
        <v>0</v>
      </c>
      <c r="AF13" s="491">
        <v>0</v>
      </c>
      <c r="AG13" s="491">
        <v>0</v>
      </c>
      <c r="AH13" s="491">
        <v>0</v>
      </c>
      <c r="AI13" s="491">
        <v>0</v>
      </c>
      <c r="AJ13" s="491">
        <v>0</v>
      </c>
      <c r="AK13" s="492">
        <v>0</v>
      </c>
      <c r="AL13" s="277">
        <f t="shared" si="0"/>
        <v>0</v>
      </c>
      <c r="AM13" s="276">
        <f t="shared" si="0"/>
        <v>0</v>
      </c>
      <c r="AN13" s="373">
        <v>3400</v>
      </c>
    </row>
    <row r="14" spans="1:40" s="354" customFormat="1" ht="16.5" customHeight="1">
      <c r="A14" s="51"/>
      <c r="C14" s="271"/>
      <c r="D14" s="311" t="s">
        <v>30</v>
      </c>
      <c r="N14" s="1"/>
      <c r="O14" s="1"/>
      <c r="R14" s="309"/>
      <c r="S14" s="309"/>
      <c r="T14" s="309"/>
      <c r="U14" s="309"/>
      <c r="V14" s="309"/>
      <c r="W14" s="309"/>
      <c r="X14" s="309"/>
      <c r="Y14" s="309"/>
      <c r="Z14" s="311"/>
      <c r="AA14" s="309"/>
      <c r="AB14" s="367">
        <v>96000</v>
      </c>
      <c r="AC14" s="378">
        <v>97000</v>
      </c>
      <c r="AD14" s="487">
        <v>540</v>
      </c>
      <c r="AE14" s="488">
        <v>0</v>
      </c>
      <c r="AF14" s="488">
        <v>0</v>
      </c>
      <c r="AG14" s="488">
        <v>0</v>
      </c>
      <c r="AH14" s="488">
        <v>0</v>
      </c>
      <c r="AI14" s="488">
        <v>0</v>
      </c>
      <c r="AJ14" s="488">
        <v>0</v>
      </c>
      <c r="AK14" s="489">
        <v>0</v>
      </c>
      <c r="AL14" s="277">
        <f t="shared" si="0"/>
        <v>0</v>
      </c>
      <c r="AM14" s="276">
        <f t="shared" si="0"/>
        <v>0</v>
      </c>
      <c r="AN14" s="368">
        <v>3400</v>
      </c>
    </row>
    <row r="15" spans="1:40" s="354" customFormat="1" ht="13.5" customHeight="1">
      <c r="B15" s="272"/>
      <c r="C15" s="374" t="s">
        <v>31</v>
      </c>
      <c r="D15" s="309" t="s">
        <v>32</v>
      </c>
      <c r="E15" s="309"/>
      <c r="F15" s="309"/>
      <c r="G15" s="309"/>
      <c r="H15" s="309"/>
      <c r="I15" s="309"/>
      <c r="N15" s="383"/>
      <c r="O15" s="383"/>
      <c r="P15" s="1"/>
      <c r="Q15" s="1"/>
      <c r="R15" s="1"/>
      <c r="S15" s="530" t="s">
        <v>33</v>
      </c>
      <c r="T15" s="531"/>
      <c r="U15" s="531"/>
      <c r="V15" s="531"/>
      <c r="W15" s="531"/>
      <c r="X15" s="531"/>
      <c r="Y15" s="531"/>
      <c r="Z15" s="531"/>
      <c r="AA15" s="532"/>
      <c r="AB15" s="367">
        <v>97000</v>
      </c>
      <c r="AC15" s="378">
        <v>98000</v>
      </c>
      <c r="AD15" s="493">
        <v>590</v>
      </c>
      <c r="AE15" s="488">
        <v>0</v>
      </c>
      <c r="AF15" s="488">
        <v>0</v>
      </c>
      <c r="AG15" s="488">
        <v>0</v>
      </c>
      <c r="AH15" s="488">
        <v>0</v>
      </c>
      <c r="AI15" s="488">
        <v>0</v>
      </c>
      <c r="AJ15" s="488">
        <v>0</v>
      </c>
      <c r="AK15" s="489">
        <v>0</v>
      </c>
      <c r="AL15" s="277">
        <f t="shared" si="0"/>
        <v>0</v>
      </c>
      <c r="AM15" s="276">
        <f t="shared" si="0"/>
        <v>0</v>
      </c>
      <c r="AN15" s="368">
        <v>3500</v>
      </c>
    </row>
    <row r="16" spans="1:40" s="354" customFormat="1" ht="14.25" customHeight="1">
      <c r="A16" s="51"/>
      <c r="C16" s="376"/>
      <c r="D16" s="380" t="s">
        <v>34</v>
      </c>
      <c r="E16" s="381"/>
      <c r="F16" s="382"/>
      <c r="G16" s="382"/>
      <c r="H16" s="382"/>
      <c r="N16" s="385"/>
      <c r="O16" s="385"/>
      <c r="P16" s="383"/>
      <c r="Q16" s="383"/>
      <c r="R16" s="383"/>
      <c r="S16" s="383"/>
      <c r="AB16" s="367">
        <v>98000</v>
      </c>
      <c r="AC16" s="378">
        <v>99000</v>
      </c>
      <c r="AD16" s="493">
        <v>640</v>
      </c>
      <c r="AE16" s="488">
        <v>0</v>
      </c>
      <c r="AF16" s="488">
        <v>0</v>
      </c>
      <c r="AG16" s="488">
        <v>0</v>
      </c>
      <c r="AH16" s="488">
        <v>0</v>
      </c>
      <c r="AI16" s="488">
        <v>0</v>
      </c>
      <c r="AJ16" s="488">
        <v>0</v>
      </c>
      <c r="AK16" s="489">
        <v>0</v>
      </c>
      <c r="AL16" s="277">
        <f t="shared" si="0"/>
        <v>0</v>
      </c>
      <c r="AM16" s="276">
        <f t="shared" si="0"/>
        <v>0</v>
      </c>
      <c r="AN16" s="368">
        <v>3500</v>
      </c>
    </row>
    <row r="17" spans="1:40" s="354" customFormat="1" ht="21" customHeight="1">
      <c r="A17" s="51"/>
      <c r="C17" s="271"/>
      <c r="D17" s="311" t="s">
        <v>35</v>
      </c>
      <c r="E17" s="213"/>
      <c r="F17" s="213"/>
      <c r="G17" s="213"/>
      <c r="H17" s="213"/>
      <c r="I17" s="463" t="s">
        <v>36</v>
      </c>
      <c r="J17" s="459"/>
      <c r="K17" s="459"/>
      <c r="L17" s="459"/>
      <c r="M17" s="1"/>
      <c r="N17" s="213"/>
      <c r="O17" s="213"/>
      <c r="P17" s="385"/>
      <c r="Q17" s="385"/>
      <c r="R17" s="385"/>
      <c r="S17" s="385"/>
      <c r="T17" s="533" t="s">
        <v>37</v>
      </c>
      <c r="U17" s="533"/>
      <c r="V17" s="533"/>
      <c r="W17" s="533"/>
      <c r="X17" s="533"/>
      <c r="Z17" s="213"/>
      <c r="AA17" s="213"/>
      <c r="AB17" s="367">
        <v>99000</v>
      </c>
      <c r="AC17" s="378">
        <v>101000</v>
      </c>
      <c r="AD17" s="493">
        <v>720</v>
      </c>
      <c r="AE17" s="488">
        <v>0</v>
      </c>
      <c r="AF17" s="488">
        <v>0</v>
      </c>
      <c r="AG17" s="488">
        <v>0</v>
      </c>
      <c r="AH17" s="488">
        <v>0</v>
      </c>
      <c r="AI17" s="488">
        <v>0</v>
      </c>
      <c r="AJ17" s="488">
        <v>0</v>
      </c>
      <c r="AK17" s="489">
        <v>0</v>
      </c>
      <c r="AL17" s="277">
        <f t="shared" si="0"/>
        <v>0</v>
      </c>
      <c r="AM17" s="276">
        <f t="shared" si="0"/>
        <v>0</v>
      </c>
      <c r="AN17" s="368">
        <v>3600</v>
      </c>
    </row>
    <row r="18" spans="1:40" s="354" customFormat="1" ht="15" customHeight="1">
      <c r="A18" s="51"/>
      <c r="B18" s="310">
        <v>2</v>
      </c>
      <c r="C18" s="393" t="s">
        <v>38</v>
      </c>
      <c r="D18" s="394"/>
      <c r="E18" s="394"/>
      <c r="F18" s="311" t="s">
        <v>39</v>
      </c>
      <c r="G18" s="213"/>
      <c r="H18" s="311"/>
      <c r="I18" s="387"/>
      <c r="J18" s="387"/>
      <c r="K18" s="387"/>
      <c r="L18" s="213"/>
      <c r="M18" s="213"/>
      <c r="N18" s="213"/>
      <c r="O18" s="387"/>
      <c r="P18" s="213"/>
      <c r="Q18" s="213"/>
      <c r="R18" s="213"/>
      <c r="S18" s="213"/>
      <c r="T18" s="311" t="s">
        <v>40</v>
      </c>
      <c r="U18" s="93"/>
      <c r="V18" s="93"/>
      <c r="W18" s="51"/>
      <c r="X18" s="51"/>
      <c r="Y18" s="51"/>
      <c r="Z18" s="51"/>
      <c r="AA18" s="383"/>
      <c r="AB18" s="371">
        <v>101000</v>
      </c>
      <c r="AC18" s="379">
        <v>103000</v>
      </c>
      <c r="AD18" s="494">
        <v>830</v>
      </c>
      <c r="AE18" s="491">
        <v>0</v>
      </c>
      <c r="AF18" s="491">
        <v>0</v>
      </c>
      <c r="AG18" s="491">
        <v>0</v>
      </c>
      <c r="AH18" s="491">
        <v>0</v>
      </c>
      <c r="AI18" s="491">
        <v>0</v>
      </c>
      <c r="AJ18" s="491">
        <v>0</v>
      </c>
      <c r="AK18" s="492">
        <v>0</v>
      </c>
      <c r="AL18" s="277">
        <f t="shared" si="0"/>
        <v>0</v>
      </c>
      <c r="AM18" s="276">
        <f t="shared" si="0"/>
        <v>0</v>
      </c>
      <c r="AN18" s="373">
        <v>3600</v>
      </c>
    </row>
    <row r="19" spans="1:40" s="354" customFormat="1" ht="15" customHeight="1">
      <c r="A19" s="51"/>
      <c r="B19" s="310"/>
      <c r="C19" s="365" t="s">
        <v>41</v>
      </c>
      <c r="D19" s="395">
        <v>1</v>
      </c>
      <c r="E19" s="213" t="s">
        <v>42</v>
      </c>
      <c r="F19" s="311"/>
      <c r="G19" s="311"/>
      <c r="H19" s="311"/>
      <c r="I19" s="385"/>
      <c r="J19" s="385"/>
      <c r="K19" s="385"/>
      <c r="L19" s="213"/>
      <c r="M19" s="213"/>
      <c r="O19" s="389"/>
      <c r="P19" s="213"/>
      <c r="Q19" s="387"/>
      <c r="R19" s="387"/>
      <c r="S19" s="387"/>
      <c r="T19" s="51"/>
      <c r="U19" s="454">
        <v>88000</v>
      </c>
      <c r="V19" s="454" t="s">
        <v>43</v>
      </c>
      <c r="W19" s="454">
        <v>1010000</v>
      </c>
      <c r="X19" s="337" t="s">
        <v>44</v>
      </c>
      <c r="Y19" s="98"/>
      <c r="Z19" s="336">
        <v>1580</v>
      </c>
      <c r="AB19" s="367">
        <v>103000</v>
      </c>
      <c r="AC19" s="378">
        <v>105000</v>
      </c>
      <c r="AD19" s="493">
        <v>930</v>
      </c>
      <c r="AE19" s="488">
        <v>0</v>
      </c>
      <c r="AF19" s="488">
        <v>0</v>
      </c>
      <c r="AG19" s="488">
        <v>0</v>
      </c>
      <c r="AH19" s="488">
        <v>0</v>
      </c>
      <c r="AI19" s="488">
        <v>0</v>
      </c>
      <c r="AJ19" s="488">
        <v>0</v>
      </c>
      <c r="AK19" s="489">
        <v>0</v>
      </c>
      <c r="AL19" s="277">
        <f t="shared" si="0"/>
        <v>0</v>
      </c>
      <c r="AM19" s="276">
        <f t="shared" si="0"/>
        <v>0</v>
      </c>
      <c r="AN19" s="368">
        <v>3700</v>
      </c>
    </row>
    <row r="20" spans="1:40" s="354" customFormat="1" ht="17.25" customHeight="1">
      <c r="A20" s="51"/>
      <c r="B20" s="217"/>
      <c r="C20" s="213"/>
      <c r="D20" s="395"/>
      <c r="E20" s="213" t="s">
        <v>45</v>
      </c>
      <c r="F20" s="311"/>
      <c r="G20" s="311"/>
      <c r="H20" s="311"/>
      <c r="I20" s="311"/>
      <c r="J20" s="311"/>
      <c r="K20" s="213"/>
      <c r="L20" s="213"/>
      <c r="M20" s="213"/>
      <c r="O20" s="213"/>
      <c r="Q20" s="389"/>
      <c r="R20" s="389"/>
      <c r="S20" s="389"/>
      <c r="T20" s="51"/>
      <c r="U20" s="454">
        <v>1010000</v>
      </c>
      <c r="V20" s="454" t="s">
        <v>43</v>
      </c>
      <c r="W20" s="454">
        <v>1760000</v>
      </c>
      <c r="X20" s="482">
        <v>0.33693000000000001</v>
      </c>
      <c r="Y20" s="51"/>
      <c r="Z20" s="338" t="s">
        <v>46</v>
      </c>
      <c r="AA20" s="213"/>
      <c r="AB20" s="367">
        <v>105000</v>
      </c>
      <c r="AC20" s="378">
        <v>107000</v>
      </c>
      <c r="AD20" s="493">
        <v>1030</v>
      </c>
      <c r="AE20" s="488">
        <v>0</v>
      </c>
      <c r="AF20" s="488">
        <v>0</v>
      </c>
      <c r="AG20" s="488">
        <v>0</v>
      </c>
      <c r="AH20" s="488">
        <v>0</v>
      </c>
      <c r="AI20" s="488">
        <v>0</v>
      </c>
      <c r="AJ20" s="488">
        <v>0</v>
      </c>
      <c r="AK20" s="489">
        <v>0</v>
      </c>
      <c r="AL20" s="277">
        <f t="shared" si="0"/>
        <v>0</v>
      </c>
      <c r="AM20" s="276">
        <f t="shared" si="0"/>
        <v>0</v>
      </c>
      <c r="AN20" s="368">
        <v>3800</v>
      </c>
    </row>
    <row r="21" spans="1:40" s="354" customFormat="1" ht="15.75" customHeight="1">
      <c r="A21" s="51"/>
      <c r="B21" s="310"/>
      <c r="C21" s="213"/>
      <c r="D21" s="309"/>
      <c r="E21" s="396" t="s">
        <v>47</v>
      </c>
      <c r="F21" s="397"/>
      <c r="G21" s="397"/>
      <c r="H21" s="397"/>
      <c r="I21" s="397"/>
      <c r="J21" s="397"/>
      <c r="K21" s="398"/>
      <c r="L21" s="98"/>
      <c r="M21" s="213"/>
      <c r="O21" s="213"/>
      <c r="Q21" s="213"/>
      <c r="R21" s="213"/>
      <c r="S21" s="213"/>
      <c r="T21" s="51"/>
      <c r="U21" s="454">
        <v>1760000</v>
      </c>
      <c r="V21" s="455" t="s">
        <v>48</v>
      </c>
      <c r="W21" s="456"/>
      <c r="X21" s="482">
        <v>0.40839999999999999</v>
      </c>
      <c r="Y21" s="51"/>
      <c r="Z21" s="483">
        <f>+X21-X20</f>
        <v>7.1470000000000006E-2</v>
      </c>
      <c r="AA21" s="387"/>
      <c r="AB21" s="367">
        <v>107000</v>
      </c>
      <c r="AC21" s="378">
        <v>109000</v>
      </c>
      <c r="AD21" s="493">
        <v>1130</v>
      </c>
      <c r="AE21" s="488">
        <v>0</v>
      </c>
      <c r="AF21" s="488">
        <v>0</v>
      </c>
      <c r="AG21" s="488">
        <v>0</v>
      </c>
      <c r="AH21" s="488">
        <v>0</v>
      </c>
      <c r="AI21" s="488">
        <v>0</v>
      </c>
      <c r="AJ21" s="488">
        <v>0</v>
      </c>
      <c r="AK21" s="489">
        <v>0</v>
      </c>
      <c r="AL21" s="277">
        <f t="shared" si="0"/>
        <v>0</v>
      </c>
      <c r="AM21" s="276">
        <f t="shared" si="0"/>
        <v>0</v>
      </c>
      <c r="AN21" s="368">
        <v>3800</v>
      </c>
    </row>
    <row r="22" spans="1:40" s="354" customFormat="1" ht="14.25" customHeight="1">
      <c r="A22" s="51"/>
      <c r="B22" s="310"/>
      <c r="C22" s="213"/>
      <c r="D22" s="213"/>
      <c r="E22" s="399" t="s">
        <v>49</v>
      </c>
      <c r="F22" s="400"/>
      <c r="G22" s="401"/>
      <c r="H22" s="400"/>
      <c r="I22" s="400"/>
      <c r="J22" s="400"/>
      <c r="K22" s="402"/>
      <c r="M22" s="213"/>
      <c r="N22" s="387"/>
      <c r="O22" s="213"/>
      <c r="Q22" s="213"/>
      <c r="R22" s="213"/>
      <c r="S22" s="213"/>
      <c r="T22" s="213"/>
      <c r="U22" s="391" t="s">
        <v>50</v>
      </c>
      <c r="V22" s="213"/>
      <c r="W22" s="213"/>
      <c r="X22" s="213"/>
      <c r="Y22" s="213"/>
      <c r="Z22" s="213"/>
      <c r="AA22" s="213"/>
      <c r="AB22" s="367">
        <v>109000</v>
      </c>
      <c r="AC22" s="378">
        <v>111000</v>
      </c>
      <c r="AD22" s="493">
        <v>1240</v>
      </c>
      <c r="AE22" s="488">
        <v>0</v>
      </c>
      <c r="AF22" s="488">
        <v>0</v>
      </c>
      <c r="AG22" s="488">
        <v>0</v>
      </c>
      <c r="AH22" s="488">
        <v>0</v>
      </c>
      <c r="AI22" s="488">
        <v>0</v>
      </c>
      <c r="AJ22" s="488">
        <v>0</v>
      </c>
      <c r="AK22" s="489">
        <v>0</v>
      </c>
      <c r="AL22" s="277">
        <f t="shared" si="0"/>
        <v>0</v>
      </c>
      <c r="AM22" s="276">
        <f t="shared" si="0"/>
        <v>0</v>
      </c>
      <c r="AN22" s="368">
        <v>3900</v>
      </c>
    </row>
    <row r="23" spans="1:40" s="354" customFormat="1" ht="19.5" customHeight="1">
      <c r="A23" s="51"/>
      <c r="B23" s="403"/>
      <c r="C23" s="464"/>
      <c r="D23" s="404">
        <v>2</v>
      </c>
      <c r="E23" s="405" t="s">
        <v>51</v>
      </c>
      <c r="F23" s="405"/>
      <c r="G23" s="405"/>
      <c r="H23" s="405"/>
      <c r="I23" s="405"/>
      <c r="J23" s="405"/>
      <c r="K23" s="405"/>
      <c r="L23" s="406"/>
      <c r="M23" s="213"/>
      <c r="P23" s="387"/>
      <c r="Q23" s="213"/>
      <c r="R23" s="213"/>
      <c r="S23" s="213"/>
      <c r="T23" s="213"/>
      <c r="U23" s="213"/>
      <c r="V23" s="213"/>
      <c r="W23" s="213"/>
      <c r="X23" s="213"/>
      <c r="Y23" s="213"/>
      <c r="Z23" s="213"/>
      <c r="AA23" s="213"/>
      <c r="AB23" s="371">
        <v>111000</v>
      </c>
      <c r="AC23" s="379">
        <v>113000</v>
      </c>
      <c r="AD23" s="494">
        <v>1340</v>
      </c>
      <c r="AE23" s="491">
        <v>0</v>
      </c>
      <c r="AF23" s="491">
        <v>0</v>
      </c>
      <c r="AG23" s="491">
        <v>0</v>
      </c>
      <c r="AH23" s="491">
        <v>0</v>
      </c>
      <c r="AI23" s="491">
        <v>0</v>
      </c>
      <c r="AJ23" s="491">
        <v>0</v>
      </c>
      <c r="AK23" s="492">
        <v>0</v>
      </c>
      <c r="AL23" s="277">
        <f t="shared" si="0"/>
        <v>0</v>
      </c>
      <c r="AM23" s="276">
        <f t="shared" si="0"/>
        <v>0</v>
      </c>
      <c r="AN23" s="373">
        <v>4000</v>
      </c>
    </row>
    <row r="24" spans="1:40" s="354" customFormat="1" ht="19.5" customHeight="1">
      <c r="A24" s="51"/>
      <c r="B24" s="407"/>
      <c r="C24" s="465"/>
      <c r="D24" s="408"/>
      <c r="E24" s="409" t="s">
        <v>52</v>
      </c>
      <c r="F24" s="410"/>
      <c r="G24" s="410"/>
      <c r="H24" s="410"/>
      <c r="I24" s="410"/>
      <c r="J24" s="410"/>
      <c r="K24" s="410"/>
      <c r="L24" s="411"/>
      <c r="M24" s="213"/>
      <c r="R24" s="213"/>
      <c r="S24" s="213"/>
      <c r="T24" s="213"/>
      <c r="U24" s="213"/>
      <c r="V24" s="213"/>
      <c r="W24" s="213"/>
      <c r="X24" s="213"/>
      <c r="Y24" s="213"/>
      <c r="Z24" s="213"/>
      <c r="AA24" s="213"/>
      <c r="AB24" s="367">
        <v>113000</v>
      </c>
      <c r="AC24" s="378">
        <v>115000</v>
      </c>
      <c r="AD24" s="493">
        <v>1440</v>
      </c>
      <c r="AE24" s="488">
        <v>0</v>
      </c>
      <c r="AF24" s="488">
        <v>0</v>
      </c>
      <c r="AG24" s="488">
        <v>0</v>
      </c>
      <c r="AH24" s="488">
        <v>0</v>
      </c>
      <c r="AI24" s="488">
        <v>0</v>
      </c>
      <c r="AJ24" s="488">
        <v>0</v>
      </c>
      <c r="AK24" s="489">
        <v>0</v>
      </c>
      <c r="AL24" s="277">
        <f t="shared" si="0"/>
        <v>0</v>
      </c>
      <c r="AM24" s="276">
        <f t="shared" si="0"/>
        <v>0</v>
      </c>
      <c r="AN24" s="368">
        <v>4100</v>
      </c>
    </row>
    <row r="25" spans="1:40" s="354" customFormat="1" ht="16.5" customHeight="1">
      <c r="A25" s="51"/>
      <c r="B25" s="310"/>
      <c r="C25" s="213"/>
      <c r="D25" s="309">
        <v>3</v>
      </c>
      <c r="E25" s="213" t="s">
        <v>53</v>
      </c>
      <c r="F25" s="217"/>
      <c r="G25" s="217"/>
      <c r="H25" s="217"/>
      <c r="I25" s="217"/>
      <c r="J25" s="217"/>
      <c r="K25" s="217"/>
      <c r="L25" s="51"/>
      <c r="M25" s="213"/>
      <c r="N25" s="389"/>
      <c r="R25" s="213"/>
      <c r="S25" s="213"/>
      <c r="T25" s="213"/>
      <c r="U25" s="213"/>
      <c r="V25" s="213"/>
      <c r="W25" s="213"/>
      <c r="X25" s="213"/>
      <c r="Y25" s="213"/>
      <c r="Z25" s="213"/>
      <c r="AA25" s="213"/>
      <c r="AB25" s="367">
        <v>115000</v>
      </c>
      <c r="AC25" s="378">
        <v>117000</v>
      </c>
      <c r="AD25" s="493">
        <v>1540</v>
      </c>
      <c r="AE25" s="488">
        <v>0</v>
      </c>
      <c r="AF25" s="488">
        <v>0</v>
      </c>
      <c r="AG25" s="488">
        <v>0</v>
      </c>
      <c r="AH25" s="488">
        <v>0</v>
      </c>
      <c r="AI25" s="488">
        <v>0</v>
      </c>
      <c r="AJ25" s="488">
        <v>0</v>
      </c>
      <c r="AK25" s="489">
        <v>0</v>
      </c>
      <c r="AL25" s="277">
        <f t="shared" ref="AL25:AM44" si="1">IF(AK25-$Z$19&gt;0,AK25-$Z$19,0)</f>
        <v>0</v>
      </c>
      <c r="AM25" s="276">
        <f t="shared" si="1"/>
        <v>0</v>
      </c>
      <c r="AN25" s="368">
        <v>4100</v>
      </c>
    </row>
    <row r="26" spans="1:40" s="354" customFormat="1" ht="20.25" customHeight="1">
      <c r="A26" s="51"/>
      <c r="B26" s="310"/>
      <c r="C26" s="213"/>
      <c r="D26" s="217"/>
      <c r="E26" s="213" t="s">
        <v>54</v>
      </c>
      <c r="F26" s="311"/>
      <c r="G26" s="311"/>
      <c r="H26" s="311"/>
      <c r="I26" s="311"/>
      <c r="J26" s="311"/>
      <c r="K26" s="311"/>
      <c r="L26" s="213"/>
      <c r="M26" s="213"/>
      <c r="N26" s="213"/>
      <c r="O26" s="213"/>
      <c r="P26" s="389"/>
      <c r="R26" s="213"/>
      <c r="S26" s="213"/>
      <c r="T26" s="213"/>
      <c r="U26" s="213"/>
      <c r="V26" s="213"/>
      <c r="W26" s="213"/>
      <c r="X26" s="213"/>
      <c r="Y26" s="213"/>
      <c r="Z26" s="213"/>
      <c r="AA26" s="213"/>
      <c r="AB26" s="367">
        <v>117000</v>
      </c>
      <c r="AC26" s="378">
        <v>119000</v>
      </c>
      <c r="AD26" s="493">
        <v>1640</v>
      </c>
      <c r="AE26" s="488">
        <v>0</v>
      </c>
      <c r="AF26" s="488">
        <v>0</v>
      </c>
      <c r="AG26" s="488">
        <v>0</v>
      </c>
      <c r="AH26" s="488">
        <v>0</v>
      </c>
      <c r="AI26" s="488">
        <v>0</v>
      </c>
      <c r="AJ26" s="488">
        <v>0</v>
      </c>
      <c r="AK26" s="489">
        <v>0</v>
      </c>
      <c r="AL26" s="277">
        <f t="shared" si="1"/>
        <v>0</v>
      </c>
      <c r="AM26" s="276">
        <f t="shared" si="1"/>
        <v>0</v>
      </c>
      <c r="AN26" s="368">
        <v>4200</v>
      </c>
    </row>
    <row r="27" spans="1:40" s="354" customFormat="1" ht="16.5" customHeight="1">
      <c r="A27" s="51"/>
      <c r="B27" s="310"/>
      <c r="C27" s="365" t="s">
        <v>55</v>
      </c>
      <c r="D27" s="213"/>
      <c r="E27" s="213" t="s">
        <v>56</v>
      </c>
      <c r="F27" s="311"/>
      <c r="G27" s="311"/>
      <c r="H27" s="311"/>
      <c r="I27" s="311"/>
      <c r="J27" s="311"/>
      <c r="K27" s="311"/>
      <c r="L27" s="213"/>
      <c r="M27" s="271"/>
      <c r="N27" s="213"/>
      <c r="O27" s="213"/>
      <c r="P27" s="213"/>
      <c r="Q27" s="213"/>
      <c r="R27" s="213"/>
      <c r="S27" s="213"/>
      <c r="T27" s="213"/>
      <c r="U27" s="213"/>
      <c r="V27" s="213"/>
      <c r="W27" s="213"/>
      <c r="X27" s="213"/>
      <c r="Y27" s="213"/>
      <c r="Z27" s="213"/>
      <c r="AA27" s="213"/>
      <c r="AB27" s="367">
        <v>119000</v>
      </c>
      <c r="AC27" s="378">
        <v>121000</v>
      </c>
      <c r="AD27" s="493">
        <v>1750</v>
      </c>
      <c r="AE27" s="488">
        <v>120</v>
      </c>
      <c r="AF27" s="488">
        <v>0</v>
      </c>
      <c r="AG27" s="488">
        <v>0</v>
      </c>
      <c r="AH27" s="488">
        <v>0</v>
      </c>
      <c r="AI27" s="488">
        <v>0</v>
      </c>
      <c r="AJ27" s="488">
        <v>0</v>
      </c>
      <c r="AK27" s="489">
        <v>0</v>
      </c>
      <c r="AL27" s="277">
        <f t="shared" si="1"/>
        <v>0</v>
      </c>
      <c r="AM27" s="276">
        <f t="shared" si="1"/>
        <v>0</v>
      </c>
      <c r="AN27" s="368">
        <v>4300</v>
      </c>
    </row>
    <row r="28" spans="1:40" s="354" customFormat="1" ht="16.5" customHeight="1">
      <c r="A28" s="51"/>
      <c r="B28" s="310"/>
      <c r="C28" s="370"/>
      <c r="D28" s="213"/>
      <c r="E28" s="213" t="s">
        <v>57</v>
      </c>
      <c r="F28" s="311"/>
      <c r="G28" s="311"/>
      <c r="H28" s="311"/>
      <c r="I28" s="311"/>
      <c r="J28" s="311"/>
      <c r="K28" s="311"/>
      <c r="L28" s="213"/>
      <c r="M28" s="271"/>
      <c r="N28" s="213"/>
      <c r="O28" s="213"/>
      <c r="P28" s="213"/>
      <c r="Q28" s="213"/>
      <c r="R28" s="213"/>
      <c r="S28" s="213"/>
      <c r="T28" s="213"/>
      <c r="U28" s="213"/>
      <c r="V28" s="213"/>
      <c r="W28" s="213"/>
      <c r="X28" s="213"/>
      <c r="Y28" s="213"/>
      <c r="Z28" s="213"/>
      <c r="AA28" s="213"/>
      <c r="AB28" s="371">
        <v>121000</v>
      </c>
      <c r="AC28" s="379">
        <v>123000</v>
      </c>
      <c r="AD28" s="494">
        <v>1850</v>
      </c>
      <c r="AE28" s="491">
        <v>220</v>
      </c>
      <c r="AF28" s="491">
        <v>0</v>
      </c>
      <c r="AG28" s="491">
        <v>0</v>
      </c>
      <c r="AH28" s="491">
        <v>0</v>
      </c>
      <c r="AI28" s="491">
        <v>0</v>
      </c>
      <c r="AJ28" s="491">
        <v>0</v>
      </c>
      <c r="AK28" s="492">
        <v>0</v>
      </c>
      <c r="AL28" s="277">
        <f t="shared" si="1"/>
        <v>0</v>
      </c>
      <c r="AM28" s="276">
        <f t="shared" si="1"/>
        <v>0</v>
      </c>
      <c r="AN28" s="373">
        <v>4500</v>
      </c>
    </row>
    <row r="29" spans="1:40" s="354" customFormat="1" ht="15.75" customHeight="1">
      <c r="A29" s="271"/>
      <c r="B29" s="271"/>
      <c r="C29" s="271"/>
      <c r="D29" s="271"/>
      <c r="E29" s="271"/>
      <c r="F29" s="271"/>
      <c r="G29" s="271"/>
      <c r="H29" s="271"/>
      <c r="I29" s="271"/>
      <c r="J29" s="271"/>
      <c r="K29" s="271"/>
      <c r="L29" s="271"/>
      <c r="M29" s="271"/>
      <c r="N29" s="271"/>
      <c r="O29" s="271"/>
      <c r="P29" s="213"/>
      <c r="Q29" s="213"/>
      <c r="R29" s="213"/>
      <c r="S29" s="213"/>
      <c r="T29" s="213"/>
      <c r="U29" s="213"/>
      <c r="V29" s="213"/>
      <c r="W29" s="213"/>
      <c r="X29" s="213"/>
      <c r="Y29" s="213"/>
      <c r="Z29" s="213"/>
      <c r="AA29" s="213"/>
      <c r="AB29" s="367">
        <v>123000</v>
      </c>
      <c r="AC29" s="378">
        <v>125000</v>
      </c>
      <c r="AD29" s="493">
        <v>1950</v>
      </c>
      <c r="AE29" s="488">
        <v>330</v>
      </c>
      <c r="AF29" s="488">
        <v>0</v>
      </c>
      <c r="AG29" s="488">
        <v>0</v>
      </c>
      <c r="AH29" s="488">
        <v>0</v>
      </c>
      <c r="AI29" s="488">
        <v>0</v>
      </c>
      <c r="AJ29" s="488">
        <v>0</v>
      </c>
      <c r="AK29" s="489">
        <v>0</v>
      </c>
      <c r="AL29" s="277">
        <f t="shared" si="1"/>
        <v>0</v>
      </c>
      <c r="AM29" s="276">
        <f t="shared" si="1"/>
        <v>0</v>
      </c>
      <c r="AN29" s="368">
        <v>4800</v>
      </c>
    </row>
    <row r="30" spans="1:40" s="98" customFormat="1" ht="13.5" customHeight="1">
      <c r="A30" s="354"/>
      <c r="B30" s="310">
        <v>3</v>
      </c>
      <c r="C30" s="386" t="s">
        <v>58</v>
      </c>
      <c r="D30" s="386"/>
      <c r="E30" s="309" t="s">
        <v>59</v>
      </c>
      <c r="F30" s="309"/>
      <c r="G30" s="271"/>
      <c r="H30" s="271"/>
      <c r="I30" s="271"/>
      <c r="J30" s="309"/>
      <c r="K30" s="311"/>
      <c r="L30" s="383"/>
      <c r="M30" s="271"/>
      <c r="N30" s="271"/>
      <c r="O30" s="271"/>
      <c r="P30" s="213"/>
      <c r="Q30" s="213"/>
      <c r="R30" s="213"/>
      <c r="S30" s="213"/>
      <c r="T30" s="213"/>
      <c r="U30" s="213"/>
      <c r="V30" s="213"/>
      <c r="W30" s="213"/>
      <c r="X30" s="213"/>
      <c r="Y30" s="213"/>
      <c r="Z30" s="213"/>
      <c r="AA30" s="213"/>
      <c r="AB30" s="367">
        <v>125000</v>
      </c>
      <c r="AC30" s="378">
        <v>127000</v>
      </c>
      <c r="AD30" s="493">
        <v>2050</v>
      </c>
      <c r="AE30" s="488">
        <v>430</v>
      </c>
      <c r="AF30" s="488">
        <v>0</v>
      </c>
      <c r="AG30" s="488">
        <v>0</v>
      </c>
      <c r="AH30" s="488">
        <v>0</v>
      </c>
      <c r="AI30" s="488">
        <v>0</v>
      </c>
      <c r="AJ30" s="488">
        <v>0</v>
      </c>
      <c r="AK30" s="489">
        <v>0</v>
      </c>
      <c r="AL30" s="277">
        <f t="shared" si="1"/>
        <v>0</v>
      </c>
      <c r="AM30" s="276">
        <f t="shared" si="1"/>
        <v>0</v>
      </c>
      <c r="AN30" s="368">
        <v>5100</v>
      </c>
    </row>
    <row r="31" spans="1:40" s="98" customFormat="1" ht="18.75" customHeight="1">
      <c r="A31" s="354"/>
      <c r="B31" s="310"/>
      <c r="C31" s="370" t="s">
        <v>60</v>
      </c>
      <c r="D31" s="309" t="s">
        <v>61</v>
      </c>
      <c r="E31" s="309"/>
      <c r="F31" s="309"/>
      <c r="G31" s="309"/>
      <c r="H31" s="309"/>
      <c r="I31" s="309"/>
      <c r="J31" s="383"/>
      <c r="K31" s="383"/>
      <c r="L31" s="354"/>
      <c r="M31" s="271"/>
      <c r="N31" s="271"/>
      <c r="O31" s="271"/>
      <c r="P31" s="213"/>
      <c r="Q31" s="213"/>
      <c r="R31" s="213"/>
      <c r="S31" s="213"/>
      <c r="T31" s="213"/>
      <c r="U31" s="213"/>
      <c r="V31" s="213"/>
      <c r="W31" s="213"/>
      <c r="X31" s="213"/>
      <c r="Y31" s="213"/>
      <c r="Z31" s="213"/>
      <c r="AA31" s="213"/>
      <c r="AB31" s="367">
        <v>127000</v>
      </c>
      <c r="AC31" s="378">
        <v>129000</v>
      </c>
      <c r="AD31" s="493">
        <v>2150</v>
      </c>
      <c r="AE31" s="488">
        <v>530</v>
      </c>
      <c r="AF31" s="488">
        <v>0</v>
      </c>
      <c r="AG31" s="488">
        <v>0</v>
      </c>
      <c r="AH31" s="488">
        <v>0</v>
      </c>
      <c r="AI31" s="488">
        <v>0</v>
      </c>
      <c r="AJ31" s="488">
        <v>0</v>
      </c>
      <c r="AK31" s="489">
        <v>0</v>
      </c>
      <c r="AL31" s="277">
        <f t="shared" si="1"/>
        <v>0</v>
      </c>
      <c r="AM31" s="276">
        <f t="shared" si="1"/>
        <v>0</v>
      </c>
      <c r="AN31" s="368">
        <v>5400</v>
      </c>
    </row>
    <row r="32" spans="1:40" s="98" customFormat="1" ht="18" customHeight="1">
      <c r="A32" s="51"/>
      <c r="B32" s="217"/>
      <c r="C32" s="390" t="s">
        <v>62</v>
      </c>
      <c r="D32" s="309" t="s">
        <v>63</v>
      </c>
      <c r="E32" s="309"/>
      <c r="F32" s="309"/>
      <c r="G32" s="309"/>
      <c r="H32" s="309"/>
      <c r="I32" s="383"/>
      <c r="J32" s="385"/>
      <c r="K32" s="354"/>
      <c r="L32" s="354"/>
      <c r="M32" s="271"/>
      <c r="N32" s="271"/>
      <c r="O32" s="271"/>
      <c r="P32" s="213"/>
      <c r="Q32" s="213"/>
      <c r="R32" s="213"/>
      <c r="S32" s="213"/>
      <c r="T32" s="213"/>
      <c r="U32" s="213"/>
      <c r="V32" s="213"/>
      <c r="W32" s="213"/>
      <c r="X32" s="213"/>
      <c r="Y32" s="213"/>
      <c r="Z32" s="213"/>
      <c r="AA32" s="213"/>
      <c r="AB32" s="367">
        <v>129000</v>
      </c>
      <c r="AC32" s="378">
        <v>131000</v>
      </c>
      <c r="AD32" s="493">
        <v>2260</v>
      </c>
      <c r="AE32" s="495">
        <v>630</v>
      </c>
      <c r="AF32" s="488">
        <v>0</v>
      </c>
      <c r="AG32" s="488">
        <v>0</v>
      </c>
      <c r="AH32" s="488">
        <v>0</v>
      </c>
      <c r="AI32" s="488">
        <v>0</v>
      </c>
      <c r="AJ32" s="488">
        <v>0</v>
      </c>
      <c r="AK32" s="489">
        <v>0</v>
      </c>
      <c r="AL32" s="277">
        <f t="shared" si="1"/>
        <v>0</v>
      </c>
      <c r="AM32" s="276">
        <f t="shared" si="1"/>
        <v>0</v>
      </c>
      <c r="AN32" s="368">
        <v>5700</v>
      </c>
    </row>
    <row r="33" spans="1:40" s="354" customFormat="1" ht="16.5" customHeight="1">
      <c r="A33" s="51"/>
      <c r="C33" s="370" t="s">
        <v>64</v>
      </c>
      <c r="D33" s="213" t="s">
        <v>65</v>
      </c>
      <c r="M33" s="271"/>
      <c r="N33" s="271"/>
      <c r="O33" s="271"/>
      <c r="P33" s="213"/>
      <c r="Q33" s="213"/>
      <c r="R33" s="213"/>
      <c r="S33" s="213"/>
      <c r="T33" s="213"/>
      <c r="U33" s="213"/>
      <c r="V33" s="213"/>
      <c r="W33" s="213"/>
      <c r="X33" s="213"/>
      <c r="Y33" s="213"/>
      <c r="Z33" s="213"/>
      <c r="AA33" s="213"/>
      <c r="AB33" s="371">
        <v>131000</v>
      </c>
      <c r="AC33" s="379">
        <v>133000</v>
      </c>
      <c r="AD33" s="494">
        <v>2360</v>
      </c>
      <c r="AE33" s="496">
        <v>740</v>
      </c>
      <c r="AF33" s="491">
        <v>0</v>
      </c>
      <c r="AG33" s="491">
        <v>0</v>
      </c>
      <c r="AH33" s="491">
        <v>0</v>
      </c>
      <c r="AI33" s="491">
        <v>0</v>
      </c>
      <c r="AJ33" s="491">
        <v>0</v>
      </c>
      <c r="AK33" s="492">
        <v>0</v>
      </c>
      <c r="AL33" s="277">
        <f t="shared" si="1"/>
        <v>0</v>
      </c>
      <c r="AM33" s="276">
        <f t="shared" si="1"/>
        <v>0</v>
      </c>
      <c r="AN33" s="373">
        <v>6000</v>
      </c>
    </row>
    <row r="34" spans="1:40" s="354" customFormat="1" ht="14.25" customHeight="1">
      <c r="A34" s="51"/>
      <c r="D34" s="213" t="s">
        <v>66</v>
      </c>
      <c r="E34" s="213"/>
      <c r="F34" s="213"/>
      <c r="L34" s="387"/>
      <c r="M34" s="271"/>
      <c r="N34" s="271"/>
      <c r="O34" s="271"/>
      <c r="P34" s="213"/>
      <c r="Q34" s="213"/>
      <c r="R34" s="213"/>
      <c r="S34" s="213"/>
      <c r="T34" s="213"/>
      <c r="U34" s="213"/>
      <c r="V34" s="213"/>
      <c r="W34" s="213"/>
      <c r="X34" s="213"/>
      <c r="Y34" s="213"/>
      <c r="Z34" s="213"/>
      <c r="AA34" s="213"/>
      <c r="AB34" s="367">
        <v>133000</v>
      </c>
      <c r="AC34" s="378">
        <v>135000</v>
      </c>
      <c r="AD34" s="493">
        <v>2460</v>
      </c>
      <c r="AE34" s="495">
        <v>840</v>
      </c>
      <c r="AF34" s="488">
        <v>0</v>
      </c>
      <c r="AG34" s="488">
        <v>0</v>
      </c>
      <c r="AH34" s="488">
        <v>0</v>
      </c>
      <c r="AI34" s="488">
        <v>0</v>
      </c>
      <c r="AJ34" s="488">
        <v>0</v>
      </c>
      <c r="AK34" s="489">
        <v>0</v>
      </c>
      <c r="AL34" s="277">
        <f t="shared" si="1"/>
        <v>0</v>
      </c>
      <c r="AM34" s="276">
        <f t="shared" si="1"/>
        <v>0</v>
      </c>
      <c r="AN34" s="368">
        <v>6300</v>
      </c>
    </row>
    <row r="35" spans="1:40" s="98" customFormat="1" ht="13.5" customHeight="1">
      <c r="A35" s="354"/>
      <c r="B35" s="354"/>
      <c r="C35" s="354"/>
      <c r="D35" s="213" t="s">
        <v>67</v>
      </c>
      <c r="E35" s="213"/>
      <c r="F35" s="213"/>
      <c r="G35" s="354"/>
      <c r="H35" s="354"/>
      <c r="I35" s="354"/>
      <c r="J35" s="354"/>
      <c r="K35" s="354"/>
      <c r="L35" s="354"/>
      <c r="M35" s="271"/>
      <c r="N35" s="271"/>
      <c r="O35" s="271"/>
      <c r="P35" s="213"/>
      <c r="Q35" s="213"/>
      <c r="R35" s="213"/>
      <c r="S35" s="213"/>
      <c r="T35" s="213"/>
      <c r="U35" s="213"/>
      <c r="V35" s="213"/>
      <c r="W35" s="213"/>
      <c r="X35" s="213"/>
      <c r="Y35" s="213"/>
      <c r="Z35" s="213"/>
      <c r="AA35" s="213"/>
      <c r="AB35" s="367">
        <v>135000</v>
      </c>
      <c r="AC35" s="378">
        <v>137000</v>
      </c>
      <c r="AD35" s="493">
        <v>2550</v>
      </c>
      <c r="AE35" s="495">
        <v>930</v>
      </c>
      <c r="AF35" s="488">
        <v>0</v>
      </c>
      <c r="AG35" s="488">
        <v>0</v>
      </c>
      <c r="AH35" s="488">
        <v>0</v>
      </c>
      <c r="AI35" s="488">
        <v>0</v>
      </c>
      <c r="AJ35" s="488">
        <v>0</v>
      </c>
      <c r="AK35" s="489">
        <v>0</v>
      </c>
      <c r="AL35" s="277">
        <f t="shared" si="1"/>
        <v>0</v>
      </c>
      <c r="AM35" s="276">
        <f t="shared" si="1"/>
        <v>0</v>
      </c>
      <c r="AN35" s="368">
        <v>6600</v>
      </c>
    </row>
    <row r="36" spans="1:40" s="98" customFormat="1" ht="13.5" customHeight="1">
      <c r="A36" s="354"/>
      <c r="B36" s="354"/>
      <c r="C36" s="374"/>
      <c r="D36" s="213" t="s">
        <v>68</v>
      </c>
      <c r="E36" s="354"/>
      <c r="F36" s="354"/>
      <c r="G36" s="354"/>
      <c r="H36" s="354"/>
      <c r="I36" s="354"/>
      <c r="J36" s="354"/>
      <c r="K36" s="354"/>
      <c r="L36" s="354"/>
      <c r="M36" s="271"/>
      <c r="N36" s="271"/>
      <c r="O36" s="271"/>
      <c r="P36" s="213"/>
      <c r="Q36" s="213"/>
      <c r="R36" s="271"/>
      <c r="S36" s="271"/>
      <c r="T36" s="271"/>
      <c r="U36" s="271"/>
      <c r="V36" s="271"/>
      <c r="W36" s="271"/>
      <c r="X36" s="271"/>
      <c r="Y36" s="271"/>
      <c r="Z36" s="271"/>
      <c r="AA36" s="271"/>
      <c r="AB36" s="367">
        <v>137000</v>
      </c>
      <c r="AC36" s="378">
        <v>139000</v>
      </c>
      <c r="AD36" s="493">
        <v>2610</v>
      </c>
      <c r="AE36" s="495">
        <v>990</v>
      </c>
      <c r="AF36" s="488">
        <v>0</v>
      </c>
      <c r="AG36" s="488">
        <v>0</v>
      </c>
      <c r="AH36" s="488">
        <v>0</v>
      </c>
      <c r="AI36" s="488">
        <v>0</v>
      </c>
      <c r="AJ36" s="488">
        <v>0</v>
      </c>
      <c r="AK36" s="489">
        <v>0</v>
      </c>
      <c r="AL36" s="277">
        <f t="shared" si="1"/>
        <v>0</v>
      </c>
      <c r="AM36" s="276">
        <f t="shared" si="1"/>
        <v>0</v>
      </c>
      <c r="AN36" s="368">
        <v>6800</v>
      </c>
    </row>
    <row r="37" spans="1:40" s="98" customFormat="1" ht="16.5" customHeight="1">
      <c r="A37" s="51"/>
      <c r="B37" s="354"/>
      <c r="C37" s="392" t="s">
        <v>69</v>
      </c>
      <c r="D37" s="213" t="s">
        <v>70</v>
      </c>
      <c r="E37" s="354"/>
      <c r="F37" s="354"/>
      <c r="G37" s="354"/>
      <c r="H37" s="354"/>
      <c r="I37" s="354"/>
      <c r="J37" s="354"/>
      <c r="K37" s="354"/>
      <c r="L37" s="354"/>
      <c r="M37" s="271"/>
      <c r="N37" s="271"/>
      <c r="O37" s="271"/>
      <c r="P37" s="213"/>
      <c r="Q37" s="271"/>
      <c r="R37" s="271"/>
      <c r="S37" s="271"/>
      <c r="T37" s="271"/>
      <c r="U37" s="271"/>
      <c r="V37" s="271"/>
      <c r="W37" s="271"/>
      <c r="X37" s="271"/>
      <c r="Y37" s="271"/>
      <c r="Z37" s="271"/>
      <c r="AA37" s="271"/>
      <c r="AB37" s="367">
        <v>139000</v>
      </c>
      <c r="AC37" s="378">
        <v>141000</v>
      </c>
      <c r="AD37" s="493">
        <v>2680</v>
      </c>
      <c r="AE37" s="495">
        <v>1050</v>
      </c>
      <c r="AF37" s="488">
        <v>0</v>
      </c>
      <c r="AG37" s="488">
        <v>0</v>
      </c>
      <c r="AH37" s="488">
        <v>0</v>
      </c>
      <c r="AI37" s="488">
        <v>0</v>
      </c>
      <c r="AJ37" s="488">
        <v>0</v>
      </c>
      <c r="AK37" s="489">
        <v>0</v>
      </c>
      <c r="AL37" s="277">
        <f t="shared" si="1"/>
        <v>0</v>
      </c>
      <c r="AM37" s="276">
        <f t="shared" si="1"/>
        <v>0</v>
      </c>
      <c r="AN37" s="368">
        <v>7100</v>
      </c>
    </row>
    <row r="38" spans="1:40" s="98" customFormat="1" ht="15" customHeight="1">
      <c r="A38" s="51"/>
      <c r="B38" s="354"/>
      <c r="C38" s="392" t="s">
        <v>71</v>
      </c>
      <c r="D38" s="213" t="s">
        <v>72</v>
      </c>
      <c r="E38" s="354"/>
      <c r="F38" s="354"/>
      <c r="G38" s="354"/>
      <c r="H38" s="354"/>
      <c r="I38" s="354"/>
      <c r="J38" s="354"/>
      <c r="K38" s="354"/>
      <c r="L38" s="385"/>
      <c r="M38" s="271"/>
      <c r="N38" s="271"/>
      <c r="O38" s="271"/>
      <c r="P38" s="271"/>
      <c r="Q38" s="271"/>
      <c r="R38" s="271"/>
      <c r="S38" s="271"/>
      <c r="T38" s="271"/>
      <c r="U38" s="271"/>
      <c r="V38" s="271"/>
      <c r="W38" s="271"/>
      <c r="X38" s="271"/>
      <c r="Y38" s="271"/>
      <c r="Z38" s="271"/>
      <c r="AA38" s="271"/>
      <c r="AB38" s="371">
        <v>141000</v>
      </c>
      <c r="AC38" s="379">
        <v>143000</v>
      </c>
      <c r="AD38" s="494">
        <v>2740</v>
      </c>
      <c r="AE38" s="496">
        <v>1110</v>
      </c>
      <c r="AF38" s="491">
        <v>0</v>
      </c>
      <c r="AG38" s="491">
        <v>0</v>
      </c>
      <c r="AH38" s="491">
        <v>0</v>
      </c>
      <c r="AI38" s="491">
        <v>0</v>
      </c>
      <c r="AJ38" s="491">
        <v>0</v>
      </c>
      <c r="AK38" s="492">
        <v>0</v>
      </c>
      <c r="AL38" s="277">
        <f t="shared" si="1"/>
        <v>0</v>
      </c>
      <c r="AM38" s="276">
        <f t="shared" si="1"/>
        <v>0</v>
      </c>
      <c r="AN38" s="373">
        <v>7500</v>
      </c>
    </row>
    <row r="39" spans="1:40" s="98" customFormat="1" ht="15.75" customHeight="1">
      <c r="A39" s="51"/>
      <c r="B39" s="354"/>
      <c r="C39" s="354"/>
      <c r="D39" s="213" t="s">
        <v>73</v>
      </c>
      <c r="E39" s="354"/>
      <c r="F39" s="354"/>
      <c r="G39" s="354"/>
      <c r="H39" s="354"/>
      <c r="I39" s="354"/>
      <c r="J39" s="354"/>
      <c r="K39" s="354"/>
      <c r="L39" s="213"/>
      <c r="M39" s="271"/>
      <c r="N39" s="271"/>
      <c r="O39" s="271"/>
      <c r="P39" s="271"/>
      <c r="Q39" s="271"/>
      <c r="R39" s="271"/>
      <c r="S39" s="271"/>
      <c r="T39" s="271"/>
      <c r="U39" s="271"/>
      <c r="V39" s="271"/>
      <c r="W39" s="271"/>
      <c r="X39" s="271"/>
      <c r="Y39" s="271"/>
      <c r="Z39" s="271"/>
      <c r="AA39" s="271"/>
      <c r="AB39" s="367">
        <v>143000</v>
      </c>
      <c r="AC39" s="378">
        <v>145000</v>
      </c>
      <c r="AD39" s="493">
        <v>2800</v>
      </c>
      <c r="AE39" s="495">
        <v>1170</v>
      </c>
      <c r="AF39" s="488">
        <v>0</v>
      </c>
      <c r="AG39" s="488">
        <v>0</v>
      </c>
      <c r="AH39" s="488">
        <v>0</v>
      </c>
      <c r="AI39" s="488">
        <v>0</v>
      </c>
      <c r="AJ39" s="488">
        <v>0</v>
      </c>
      <c r="AK39" s="489">
        <v>0</v>
      </c>
      <c r="AL39" s="277">
        <f t="shared" si="1"/>
        <v>0</v>
      </c>
      <c r="AM39" s="276">
        <f t="shared" si="1"/>
        <v>0</v>
      </c>
      <c r="AN39" s="368">
        <v>7800</v>
      </c>
    </row>
    <row r="40" spans="1:40" s="98" customFormat="1" ht="14.25" customHeight="1">
      <c r="A40" s="51"/>
      <c r="B40" s="354"/>
      <c r="C40" s="354"/>
      <c r="D40" s="354"/>
      <c r="E40" s="354"/>
      <c r="F40" s="354"/>
      <c r="G40" s="354"/>
      <c r="H40" s="354"/>
      <c r="I40" s="354"/>
      <c r="J40" s="354"/>
      <c r="K40" s="354"/>
      <c r="L40" s="213"/>
      <c r="M40" s="271"/>
      <c r="N40" s="271"/>
      <c r="O40" s="271"/>
      <c r="P40" s="213"/>
      <c r="Q40" s="271"/>
      <c r="R40" s="213"/>
      <c r="S40" s="213"/>
      <c r="T40" s="213"/>
      <c r="U40" s="213"/>
      <c r="V40" s="213"/>
      <c r="W40" s="213"/>
      <c r="X40" s="213"/>
      <c r="Y40" s="213"/>
      <c r="Z40" s="213"/>
      <c r="AA40" s="213"/>
      <c r="AB40" s="367">
        <v>145000</v>
      </c>
      <c r="AC40" s="378">
        <v>147000</v>
      </c>
      <c r="AD40" s="493">
        <v>2860</v>
      </c>
      <c r="AE40" s="495">
        <v>1240</v>
      </c>
      <c r="AF40" s="488">
        <v>0</v>
      </c>
      <c r="AG40" s="488">
        <v>0</v>
      </c>
      <c r="AH40" s="488">
        <v>0</v>
      </c>
      <c r="AI40" s="488">
        <v>0</v>
      </c>
      <c r="AJ40" s="488">
        <v>0</v>
      </c>
      <c r="AK40" s="489">
        <v>0</v>
      </c>
      <c r="AL40" s="277">
        <f t="shared" si="1"/>
        <v>0</v>
      </c>
      <c r="AM40" s="276">
        <f t="shared" si="1"/>
        <v>0</v>
      </c>
      <c r="AN40" s="368">
        <v>8100</v>
      </c>
    </row>
    <row r="41" spans="1:40" s="98" customFormat="1" ht="17.25" customHeight="1">
      <c r="A41" s="51"/>
      <c r="B41" s="310">
        <v>4</v>
      </c>
      <c r="C41" s="412" t="s">
        <v>74</v>
      </c>
      <c r="D41" s="413"/>
      <c r="E41" s="413"/>
      <c r="F41" s="311"/>
      <c r="G41" s="213"/>
      <c r="H41" s="213"/>
      <c r="I41" s="311"/>
      <c r="J41" s="311"/>
      <c r="K41" s="311"/>
      <c r="L41" s="213"/>
      <c r="M41" s="213"/>
      <c r="N41" s="213"/>
      <c r="O41" s="213"/>
      <c r="R41" s="213"/>
      <c r="S41" s="213"/>
      <c r="T41" s="213"/>
      <c r="U41" s="213"/>
      <c r="V41" s="213"/>
      <c r="W41" s="213"/>
      <c r="X41" s="213"/>
      <c r="Y41" s="213"/>
      <c r="Z41" s="213"/>
      <c r="AA41" s="213"/>
      <c r="AB41" s="367">
        <v>147000</v>
      </c>
      <c r="AC41" s="378">
        <v>149000</v>
      </c>
      <c r="AD41" s="493">
        <v>2920</v>
      </c>
      <c r="AE41" s="495">
        <v>1300</v>
      </c>
      <c r="AF41" s="488">
        <v>0</v>
      </c>
      <c r="AG41" s="488">
        <v>0</v>
      </c>
      <c r="AH41" s="488">
        <v>0</v>
      </c>
      <c r="AI41" s="488">
        <v>0</v>
      </c>
      <c r="AJ41" s="488">
        <v>0</v>
      </c>
      <c r="AK41" s="489">
        <v>0</v>
      </c>
      <c r="AL41" s="277">
        <f t="shared" si="1"/>
        <v>0</v>
      </c>
      <c r="AM41" s="276">
        <f t="shared" si="1"/>
        <v>0</v>
      </c>
      <c r="AN41" s="368">
        <v>8400</v>
      </c>
    </row>
    <row r="42" spans="1:40" s="98" customFormat="1" ht="13.5" customHeight="1">
      <c r="A42" s="376"/>
      <c r="B42" s="217"/>
      <c r="C42" s="370" t="s">
        <v>75</v>
      </c>
      <c r="D42" s="217"/>
      <c r="E42" s="213" t="s">
        <v>76</v>
      </c>
      <c r="F42" s="213"/>
      <c r="G42" s="311"/>
      <c r="H42" s="213"/>
      <c r="I42" s="311"/>
      <c r="J42" s="311"/>
      <c r="K42" s="311"/>
      <c r="L42" s="271"/>
      <c r="M42" s="213"/>
      <c r="N42" s="414"/>
      <c r="O42" s="213"/>
      <c r="R42" s="414"/>
      <c r="S42" s="414"/>
      <c r="T42" s="414"/>
      <c r="U42" s="414"/>
      <c r="V42" s="414"/>
      <c r="W42" s="414"/>
      <c r="X42" s="414"/>
      <c r="Y42" s="414"/>
      <c r="Z42" s="414"/>
      <c r="AA42" s="213"/>
      <c r="AB42" s="367">
        <v>149000</v>
      </c>
      <c r="AC42" s="378">
        <v>151000</v>
      </c>
      <c r="AD42" s="493">
        <v>2980</v>
      </c>
      <c r="AE42" s="495">
        <v>1360</v>
      </c>
      <c r="AF42" s="488">
        <v>0</v>
      </c>
      <c r="AG42" s="488">
        <v>0</v>
      </c>
      <c r="AH42" s="488">
        <v>0</v>
      </c>
      <c r="AI42" s="488">
        <v>0</v>
      </c>
      <c r="AJ42" s="488">
        <v>0</v>
      </c>
      <c r="AK42" s="489">
        <v>0</v>
      </c>
      <c r="AL42" s="277">
        <f t="shared" si="1"/>
        <v>0</v>
      </c>
      <c r="AM42" s="276">
        <f t="shared" si="1"/>
        <v>0</v>
      </c>
      <c r="AN42" s="368">
        <v>8700</v>
      </c>
    </row>
    <row r="43" spans="1:40" s="98" customFormat="1" ht="13.5" customHeight="1">
      <c r="A43" s="376"/>
      <c r="B43" s="217"/>
      <c r="C43" s="213"/>
      <c r="D43" s="217"/>
      <c r="E43" s="213" t="s">
        <v>77</v>
      </c>
      <c r="F43" s="213"/>
      <c r="G43" s="213"/>
      <c r="H43" s="271"/>
      <c r="I43" s="271"/>
      <c r="J43" s="271"/>
      <c r="K43" s="271"/>
      <c r="L43" s="271"/>
      <c r="M43" s="414"/>
      <c r="N43" s="213"/>
      <c r="O43" s="414"/>
      <c r="P43" s="213"/>
      <c r="Q43" s="213"/>
      <c r="R43" s="213"/>
      <c r="S43" s="213"/>
      <c r="T43" s="213"/>
      <c r="U43" s="213"/>
      <c r="V43" s="213"/>
      <c r="W43" s="213"/>
      <c r="X43" s="213"/>
      <c r="Y43" s="213"/>
      <c r="Z43" s="213"/>
      <c r="AA43" s="213"/>
      <c r="AB43" s="371">
        <v>151000</v>
      </c>
      <c r="AC43" s="379">
        <v>153000</v>
      </c>
      <c r="AD43" s="494">
        <v>3050</v>
      </c>
      <c r="AE43" s="496">
        <v>1430</v>
      </c>
      <c r="AF43" s="491">
        <v>0</v>
      </c>
      <c r="AG43" s="491">
        <v>0</v>
      </c>
      <c r="AH43" s="491">
        <v>0</v>
      </c>
      <c r="AI43" s="491">
        <v>0</v>
      </c>
      <c r="AJ43" s="491">
        <v>0</v>
      </c>
      <c r="AK43" s="492">
        <v>0</v>
      </c>
      <c r="AL43" s="277">
        <f t="shared" si="1"/>
        <v>0</v>
      </c>
      <c r="AM43" s="276">
        <f t="shared" si="1"/>
        <v>0</v>
      </c>
      <c r="AN43" s="373">
        <v>9000</v>
      </c>
    </row>
    <row r="44" spans="1:40" s="98" customFormat="1" ht="13.5" customHeight="1">
      <c r="A44" s="376"/>
      <c r="B44" s="310"/>
      <c r="C44" s="213"/>
      <c r="D44" s="217"/>
      <c r="E44" s="213" t="s">
        <v>78</v>
      </c>
      <c r="F44" s="213"/>
      <c r="G44" s="213"/>
      <c r="H44" s="271"/>
      <c r="I44" s="271"/>
      <c r="J44" s="271"/>
      <c r="K44" s="271"/>
      <c r="L44" s="213"/>
      <c r="M44" s="213"/>
      <c r="N44" s="213"/>
      <c r="O44" s="213"/>
      <c r="P44" s="414"/>
      <c r="Q44" s="213"/>
      <c r="R44" s="213"/>
      <c r="S44" s="213"/>
      <c r="T44" s="213"/>
      <c r="U44" s="213"/>
      <c r="V44" s="213"/>
      <c r="W44" s="213"/>
      <c r="X44" s="213"/>
      <c r="Y44" s="213"/>
      <c r="Z44" s="213"/>
      <c r="AA44" s="213"/>
      <c r="AB44" s="367">
        <v>153000</v>
      </c>
      <c r="AC44" s="378">
        <v>155000</v>
      </c>
      <c r="AD44" s="493">
        <v>3120</v>
      </c>
      <c r="AE44" s="495">
        <v>1500</v>
      </c>
      <c r="AF44" s="488">
        <v>0</v>
      </c>
      <c r="AG44" s="488">
        <v>0</v>
      </c>
      <c r="AH44" s="488">
        <v>0</v>
      </c>
      <c r="AI44" s="488">
        <v>0</v>
      </c>
      <c r="AJ44" s="488">
        <v>0</v>
      </c>
      <c r="AK44" s="489">
        <v>0</v>
      </c>
      <c r="AL44" s="277">
        <f t="shared" si="1"/>
        <v>0</v>
      </c>
      <c r="AM44" s="276">
        <f t="shared" si="1"/>
        <v>0</v>
      </c>
      <c r="AN44" s="368">
        <v>9300</v>
      </c>
    </row>
    <row r="45" spans="1:40" s="98" customFormat="1" ht="13.5" customHeight="1">
      <c r="A45" s="376"/>
      <c r="B45" s="310"/>
      <c r="C45" s="213"/>
      <c r="D45" s="217"/>
      <c r="E45" s="213" t="s">
        <v>79</v>
      </c>
      <c r="F45" s="213"/>
      <c r="G45" s="213"/>
      <c r="H45" s="271"/>
      <c r="I45" s="271"/>
      <c r="J45" s="271"/>
      <c r="K45" s="271"/>
      <c r="L45" s="213"/>
      <c r="M45" s="213"/>
      <c r="N45" s="213"/>
      <c r="O45" s="213"/>
      <c r="P45" s="213"/>
      <c r="Q45" s="414"/>
      <c r="R45" s="213"/>
      <c r="S45" s="213"/>
      <c r="T45" s="213"/>
      <c r="U45" s="213"/>
      <c r="V45" s="213"/>
      <c r="W45" s="213"/>
      <c r="X45" s="213"/>
      <c r="Y45" s="213"/>
      <c r="Z45" s="213"/>
      <c r="AA45" s="213"/>
      <c r="AB45" s="367">
        <v>155000</v>
      </c>
      <c r="AC45" s="378">
        <v>157000</v>
      </c>
      <c r="AD45" s="493">
        <v>3200</v>
      </c>
      <c r="AE45" s="495">
        <v>1570</v>
      </c>
      <c r="AF45" s="488">
        <v>0</v>
      </c>
      <c r="AG45" s="488">
        <v>0</v>
      </c>
      <c r="AH45" s="488">
        <v>0</v>
      </c>
      <c r="AI45" s="488">
        <v>0</v>
      </c>
      <c r="AJ45" s="488">
        <v>0</v>
      </c>
      <c r="AK45" s="489">
        <v>0</v>
      </c>
      <c r="AL45" s="277">
        <f t="shared" ref="AL45:AM64" si="2">IF(AK45-$Z$19&gt;0,AK45-$Z$19,0)</f>
        <v>0</v>
      </c>
      <c r="AM45" s="276">
        <f t="shared" si="2"/>
        <v>0</v>
      </c>
      <c r="AN45" s="368">
        <v>9600</v>
      </c>
    </row>
    <row r="46" spans="1:40" s="98" customFormat="1" ht="13.5" customHeight="1">
      <c r="A46" s="376"/>
      <c r="B46" s="310">
        <v>5</v>
      </c>
      <c r="C46" s="309" t="s">
        <v>80</v>
      </c>
      <c r="D46" s="309"/>
      <c r="F46" s="271"/>
      <c r="G46" s="271"/>
      <c r="H46" s="271"/>
      <c r="I46" s="271"/>
      <c r="J46" s="271"/>
      <c r="K46" s="271"/>
      <c r="L46" s="213"/>
      <c r="M46" s="213"/>
      <c r="N46" s="213"/>
      <c r="O46" s="213"/>
      <c r="P46" s="213"/>
      <c r="Q46" s="213"/>
      <c r="R46" s="213"/>
      <c r="S46" s="213"/>
      <c r="T46" s="213"/>
      <c r="U46" s="213"/>
      <c r="V46" s="213"/>
      <c r="W46" s="213"/>
      <c r="X46" s="213"/>
      <c r="Y46" s="213"/>
      <c r="Z46" s="213"/>
      <c r="AA46" s="213"/>
      <c r="AB46" s="367">
        <v>157000</v>
      </c>
      <c r="AC46" s="378">
        <v>159000</v>
      </c>
      <c r="AD46" s="493">
        <v>3270</v>
      </c>
      <c r="AE46" s="495">
        <v>1640</v>
      </c>
      <c r="AF46" s="488">
        <v>0</v>
      </c>
      <c r="AG46" s="488">
        <v>0</v>
      </c>
      <c r="AH46" s="488">
        <v>0</v>
      </c>
      <c r="AI46" s="488">
        <v>0</v>
      </c>
      <c r="AJ46" s="488">
        <v>0</v>
      </c>
      <c r="AK46" s="489">
        <v>0</v>
      </c>
      <c r="AL46" s="277">
        <f t="shared" si="2"/>
        <v>0</v>
      </c>
      <c r="AM46" s="276">
        <f t="shared" si="2"/>
        <v>0</v>
      </c>
      <c r="AN46" s="368">
        <v>9900</v>
      </c>
    </row>
    <row r="47" spans="1:40" s="98" customFormat="1" ht="15" customHeight="1">
      <c r="B47" s="271"/>
      <c r="C47" s="365" t="s">
        <v>81</v>
      </c>
      <c r="D47" s="309"/>
      <c r="E47" s="309" t="s">
        <v>82</v>
      </c>
      <c r="F47" s="271"/>
      <c r="G47" s="271"/>
      <c r="H47" s="271"/>
      <c r="I47" s="271"/>
      <c r="J47" s="271"/>
      <c r="K47" s="271"/>
      <c r="L47" s="415"/>
      <c r="M47" s="213"/>
      <c r="O47" s="213"/>
      <c r="P47" s="213"/>
      <c r="Q47" s="213"/>
      <c r="R47" s="213"/>
      <c r="S47" s="213"/>
      <c r="T47" s="213"/>
      <c r="U47" s="213"/>
      <c r="V47" s="213"/>
      <c r="W47" s="213"/>
      <c r="X47" s="213"/>
      <c r="Y47" s="213"/>
      <c r="Z47" s="213"/>
      <c r="AA47" s="213"/>
      <c r="AB47" s="367">
        <v>159000</v>
      </c>
      <c r="AC47" s="378">
        <v>161000</v>
      </c>
      <c r="AD47" s="493">
        <v>3340</v>
      </c>
      <c r="AE47" s="495">
        <v>1720</v>
      </c>
      <c r="AF47" s="488">
        <v>100</v>
      </c>
      <c r="AG47" s="488">
        <v>0</v>
      </c>
      <c r="AH47" s="488">
        <v>0</v>
      </c>
      <c r="AI47" s="488">
        <v>0</v>
      </c>
      <c r="AJ47" s="488">
        <v>0</v>
      </c>
      <c r="AK47" s="489">
        <v>0</v>
      </c>
      <c r="AL47" s="277">
        <f t="shared" si="2"/>
        <v>0</v>
      </c>
      <c r="AM47" s="276">
        <f t="shared" si="2"/>
        <v>0</v>
      </c>
      <c r="AN47" s="368">
        <v>10200</v>
      </c>
    </row>
    <row r="48" spans="1:40" s="98" customFormat="1" ht="15.75" customHeight="1">
      <c r="E48" s="309" t="s">
        <v>83</v>
      </c>
      <c r="P48" s="213"/>
      <c r="Q48" s="213"/>
      <c r="R48" s="213"/>
      <c r="S48" s="213"/>
      <c r="T48" s="213"/>
      <c r="U48" s="213"/>
      <c r="V48" s="213"/>
      <c r="W48" s="213"/>
      <c r="X48" s="213"/>
      <c r="Y48" s="213"/>
      <c r="Z48" s="213"/>
      <c r="AA48" s="213"/>
      <c r="AB48" s="371">
        <v>161000</v>
      </c>
      <c r="AC48" s="379">
        <v>163000</v>
      </c>
      <c r="AD48" s="494">
        <v>3410</v>
      </c>
      <c r="AE48" s="496">
        <v>1790</v>
      </c>
      <c r="AF48" s="491">
        <v>170</v>
      </c>
      <c r="AG48" s="491">
        <v>0</v>
      </c>
      <c r="AH48" s="491">
        <v>0</v>
      </c>
      <c r="AI48" s="491">
        <v>0</v>
      </c>
      <c r="AJ48" s="491">
        <v>0</v>
      </c>
      <c r="AK48" s="492">
        <v>0</v>
      </c>
      <c r="AL48" s="277">
        <f t="shared" si="2"/>
        <v>0</v>
      </c>
      <c r="AM48" s="276">
        <f t="shared" si="2"/>
        <v>0</v>
      </c>
      <c r="AN48" s="373">
        <v>10500</v>
      </c>
    </row>
    <row r="49" spans="1:40" s="98" customFormat="1" ht="15.75" customHeight="1">
      <c r="B49" s="310">
        <v>6</v>
      </c>
      <c r="C49" s="480" t="s">
        <v>84</v>
      </c>
      <c r="D49" s="481"/>
      <c r="E49" s="481"/>
      <c r="F49" s="481"/>
      <c r="G49" s="481"/>
      <c r="Q49" s="213"/>
      <c r="R49" s="213"/>
      <c r="S49" s="213"/>
      <c r="T49" s="213"/>
      <c r="U49" s="213"/>
      <c r="V49" s="213"/>
      <c r="W49" s="213"/>
      <c r="X49" s="213"/>
      <c r="Y49" s="213"/>
      <c r="Z49" s="213"/>
      <c r="AA49" s="213"/>
      <c r="AB49" s="416">
        <v>163000</v>
      </c>
      <c r="AC49" s="417">
        <v>165000</v>
      </c>
      <c r="AD49" s="497">
        <v>3480</v>
      </c>
      <c r="AE49" s="498">
        <v>1860</v>
      </c>
      <c r="AF49" s="499">
        <v>250</v>
      </c>
      <c r="AG49" s="499">
        <v>0</v>
      </c>
      <c r="AH49" s="499">
        <v>0</v>
      </c>
      <c r="AI49" s="499">
        <v>0</v>
      </c>
      <c r="AJ49" s="499">
        <v>0</v>
      </c>
      <c r="AK49" s="500">
        <v>0</v>
      </c>
      <c r="AL49" s="277">
        <f t="shared" si="2"/>
        <v>0</v>
      </c>
      <c r="AM49" s="276">
        <f t="shared" si="2"/>
        <v>0</v>
      </c>
      <c r="AN49" s="419">
        <v>10800</v>
      </c>
    </row>
    <row r="50" spans="1:40" s="98" customFormat="1" ht="15.75" customHeight="1">
      <c r="C50" s="460"/>
      <c r="D50" s="213" t="s">
        <v>85</v>
      </c>
      <c r="F50" s="213"/>
      <c r="G50" s="213"/>
      <c r="H50" s="216"/>
      <c r="I50" s="216"/>
      <c r="J50" s="216"/>
      <c r="K50" s="216"/>
      <c r="L50" s="216"/>
      <c r="M50" s="216"/>
      <c r="R50" s="213"/>
      <c r="S50" s="213"/>
      <c r="T50" s="213"/>
      <c r="U50" s="213"/>
      <c r="V50" s="213"/>
      <c r="W50" s="213"/>
      <c r="X50" s="213"/>
      <c r="Y50" s="213"/>
      <c r="Z50" s="213"/>
      <c r="AA50" s="213"/>
      <c r="AB50" s="367">
        <v>165000</v>
      </c>
      <c r="AC50" s="378">
        <v>167000</v>
      </c>
      <c r="AD50" s="493">
        <v>3550</v>
      </c>
      <c r="AE50" s="495">
        <v>1930</v>
      </c>
      <c r="AF50" s="488">
        <v>320</v>
      </c>
      <c r="AG50" s="488">
        <v>0</v>
      </c>
      <c r="AH50" s="488">
        <v>0</v>
      </c>
      <c r="AI50" s="488">
        <v>0</v>
      </c>
      <c r="AJ50" s="488">
        <v>0</v>
      </c>
      <c r="AK50" s="489">
        <v>0</v>
      </c>
      <c r="AL50" s="277">
        <f t="shared" si="2"/>
        <v>0</v>
      </c>
      <c r="AM50" s="276">
        <f t="shared" si="2"/>
        <v>0</v>
      </c>
      <c r="AN50" s="368">
        <v>11100</v>
      </c>
    </row>
    <row r="51" spans="1:40" s="376" customFormat="1" ht="15.75" customHeight="1">
      <c r="A51" s="98"/>
      <c r="B51" s="98"/>
      <c r="C51" s="216"/>
      <c r="D51" s="420"/>
      <c r="E51" s="421"/>
      <c r="F51" s="420"/>
      <c r="G51" s="420"/>
      <c r="H51" s="298"/>
      <c r="I51" s="298"/>
      <c r="J51" s="216"/>
      <c r="K51" s="216"/>
      <c r="L51" s="216"/>
      <c r="M51" s="216"/>
      <c r="N51" s="98"/>
      <c r="O51" s="98"/>
      <c r="P51" s="98"/>
      <c r="Q51" s="98"/>
      <c r="R51" s="213"/>
      <c r="S51" s="213"/>
      <c r="T51" s="213"/>
      <c r="U51" s="213"/>
      <c r="V51" s="213"/>
      <c r="W51" s="213"/>
      <c r="X51" s="213"/>
      <c r="Y51" s="213"/>
      <c r="Z51" s="213"/>
      <c r="AA51" s="213"/>
      <c r="AB51" s="367">
        <v>167000</v>
      </c>
      <c r="AC51" s="378">
        <v>169000</v>
      </c>
      <c r="AD51" s="493">
        <v>3620</v>
      </c>
      <c r="AE51" s="501">
        <v>2000</v>
      </c>
      <c r="AF51" s="488">
        <v>390</v>
      </c>
      <c r="AG51" s="488">
        <v>0</v>
      </c>
      <c r="AH51" s="488">
        <v>0</v>
      </c>
      <c r="AI51" s="488">
        <v>0</v>
      </c>
      <c r="AJ51" s="488">
        <v>0</v>
      </c>
      <c r="AK51" s="489">
        <v>0</v>
      </c>
      <c r="AL51" s="277">
        <f t="shared" si="2"/>
        <v>0</v>
      </c>
      <c r="AM51" s="276">
        <f t="shared" si="2"/>
        <v>0</v>
      </c>
      <c r="AN51" s="368">
        <v>11400</v>
      </c>
    </row>
    <row r="52" spans="1:40" s="376" customFormat="1" ht="15" customHeight="1">
      <c r="A52" s="422"/>
      <c r="B52" s="422"/>
      <c r="C52" s="422"/>
      <c r="D52" s="422"/>
      <c r="E52" s="422"/>
      <c r="F52" s="422"/>
      <c r="G52" s="422"/>
      <c r="H52" s="422"/>
      <c r="I52" s="422"/>
      <c r="J52" s="422"/>
      <c r="K52" s="422"/>
      <c r="L52" s="422"/>
      <c r="M52" s="422"/>
      <c r="N52" s="422"/>
      <c r="O52" s="94"/>
      <c r="P52" s="216"/>
      <c r="Q52" s="98"/>
      <c r="R52" s="214"/>
      <c r="S52" s="214"/>
      <c r="T52" s="214"/>
      <c r="U52" s="214"/>
      <c r="V52" s="214"/>
      <c r="W52" s="214"/>
      <c r="X52" s="214"/>
      <c r="Y52" s="214"/>
      <c r="Z52" s="214"/>
      <c r="AA52" s="414"/>
      <c r="AB52" s="367">
        <v>169000</v>
      </c>
      <c r="AC52" s="378">
        <v>171000</v>
      </c>
      <c r="AD52" s="493">
        <v>3700</v>
      </c>
      <c r="AE52" s="495">
        <v>2070</v>
      </c>
      <c r="AF52" s="488">
        <v>460</v>
      </c>
      <c r="AG52" s="488">
        <v>0</v>
      </c>
      <c r="AH52" s="488">
        <v>0</v>
      </c>
      <c r="AI52" s="488">
        <v>0</v>
      </c>
      <c r="AJ52" s="488">
        <v>0</v>
      </c>
      <c r="AK52" s="489">
        <v>0</v>
      </c>
      <c r="AL52" s="277">
        <f t="shared" si="2"/>
        <v>0</v>
      </c>
      <c r="AM52" s="276">
        <f t="shared" si="2"/>
        <v>0</v>
      </c>
      <c r="AN52" s="368">
        <v>11700</v>
      </c>
    </row>
    <row r="53" spans="1:40" s="376" customFormat="1" ht="16.5" customHeight="1">
      <c r="A53" s="98"/>
      <c r="B53" s="423" t="s">
        <v>86</v>
      </c>
      <c r="C53" s="420" t="s">
        <v>87</v>
      </c>
      <c r="D53" s="98"/>
      <c r="E53" s="424"/>
      <c r="F53" s="424"/>
      <c r="G53" s="424"/>
      <c r="H53" s="424"/>
      <c r="I53" s="424"/>
      <c r="J53" s="369"/>
      <c r="K53" s="98"/>
      <c r="L53" s="98"/>
      <c r="M53" s="98"/>
      <c r="N53" s="98"/>
      <c r="O53" s="94"/>
      <c r="P53" s="216"/>
      <c r="Q53" s="98"/>
      <c r="R53" s="215"/>
      <c r="S53" s="215"/>
      <c r="T53" s="215"/>
      <c r="U53" s="215"/>
      <c r="V53" s="215"/>
      <c r="W53" s="215"/>
      <c r="X53" s="215"/>
      <c r="Y53" s="215"/>
      <c r="Z53" s="215"/>
      <c r="AA53" s="213"/>
      <c r="AB53" s="371">
        <v>171000</v>
      </c>
      <c r="AC53" s="379">
        <v>173000</v>
      </c>
      <c r="AD53" s="494">
        <v>3770</v>
      </c>
      <c r="AE53" s="496">
        <v>2140</v>
      </c>
      <c r="AF53" s="491">
        <v>530</v>
      </c>
      <c r="AG53" s="491">
        <v>0</v>
      </c>
      <c r="AH53" s="491">
        <v>0</v>
      </c>
      <c r="AI53" s="491">
        <v>0</v>
      </c>
      <c r="AJ53" s="491">
        <v>0</v>
      </c>
      <c r="AK53" s="492">
        <v>0</v>
      </c>
      <c r="AL53" s="277">
        <f t="shared" si="2"/>
        <v>0</v>
      </c>
      <c r="AM53" s="276">
        <f t="shared" si="2"/>
        <v>0</v>
      </c>
      <c r="AN53" s="373">
        <v>12000</v>
      </c>
    </row>
    <row r="54" spans="1:40" ht="16.5" customHeight="1">
      <c r="A54" s="54"/>
      <c r="B54" s="424"/>
      <c r="C54" s="425"/>
      <c r="D54" s="426"/>
      <c r="E54" s="98"/>
      <c r="F54" s="98"/>
      <c r="G54" s="369"/>
      <c r="H54" s="369"/>
      <c r="I54" s="54"/>
      <c r="J54" s="312" t="s">
        <v>88</v>
      </c>
      <c r="K54" s="312"/>
      <c r="L54" s="54"/>
      <c r="M54" s="54"/>
      <c r="N54" s="54"/>
      <c r="O54" s="94"/>
      <c r="P54" s="216"/>
      <c r="Q54" s="98"/>
      <c r="R54" s="213"/>
      <c r="S54" s="213"/>
      <c r="T54" s="213"/>
      <c r="U54" s="213"/>
      <c r="V54" s="213"/>
      <c r="W54" s="213"/>
      <c r="X54" s="213"/>
      <c r="Y54" s="213"/>
      <c r="Z54" s="213"/>
      <c r="AA54" s="213"/>
      <c r="AB54" s="367">
        <v>173000</v>
      </c>
      <c r="AC54" s="378">
        <v>175000</v>
      </c>
      <c r="AD54" s="493">
        <v>3840</v>
      </c>
      <c r="AE54" s="495">
        <v>2220</v>
      </c>
      <c r="AF54" s="495">
        <v>600</v>
      </c>
      <c r="AG54" s="488">
        <v>0</v>
      </c>
      <c r="AH54" s="488">
        <v>0</v>
      </c>
      <c r="AI54" s="488">
        <v>0</v>
      </c>
      <c r="AJ54" s="488">
        <v>0</v>
      </c>
      <c r="AK54" s="489">
        <v>0</v>
      </c>
      <c r="AL54" s="277">
        <f t="shared" si="2"/>
        <v>0</v>
      </c>
      <c r="AM54" s="276">
        <f t="shared" si="2"/>
        <v>0</v>
      </c>
      <c r="AN54" s="368">
        <v>12400</v>
      </c>
    </row>
    <row r="55" spans="1:40" s="54" customFormat="1" ht="18.75" customHeight="1">
      <c r="A55" s="427"/>
      <c r="B55" s="428"/>
      <c r="C55" s="428"/>
      <c r="D55" s="428"/>
      <c r="E55" s="428"/>
      <c r="F55" s="428"/>
      <c r="G55" s="428"/>
      <c r="H55" s="429"/>
      <c r="I55" s="466" t="s">
        <v>89</v>
      </c>
      <c r="J55" s="458"/>
      <c r="K55" s="458"/>
      <c r="L55" s="458"/>
      <c r="M55" s="427"/>
      <c r="N55" s="427"/>
      <c r="O55" s="94"/>
      <c r="P55" s="216"/>
      <c r="Q55" s="98"/>
      <c r="R55" s="213"/>
      <c r="S55" s="213"/>
      <c r="T55" s="213"/>
      <c r="U55" s="213"/>
      <c r="V55" s="213"/>
      <c r="W55" s="213"/>
      <c r="X55" s="213"/>
      <c r="Y55" s="213"/>
      <c r="Z55" s="213"/>
      <c r="AA55" s="213"/>
      <c r="AB55" s="367">
        <v>175000</v>
      </c>
      <c r="AC55" s="378">
        <v>177000</v>
      </c>
      <c r="AD55" s="493">
        <v>3910</v>
      </c>
      <c r="AE55" s="495">
        <v>2290</v>
      </c>
      <c r="AF55" s="495">
        <v>670</v>
      </c>
      <c r="AG55" s="488">
        <v>0</v>
      </c>
      <c r="AH55" s="488">
        <v>0</v>
      </c>
      <c r="AI55" s="488">
        <v>0</v>
      </c>
      <c r="AJ55" s="488">
        <v>0</v>
      </c>
      <c r="AK55" s="489">
        <v>0</v>
      </c>
      <c r="AL55" s="277">
        <f t="shared" si="2"/>
        <v>0</v>
      </c>
      <c r="AM55" s="276">
        <f t="shared" si="2"/>
        <v>0</v>
      </c>
      <c r="AN55" s="368">
        <v>12700</v>
      </c>
    </row>
    <row r="56" spans="1:40" ht="16.5" customHeight="1">
      <c r="B56" s="98"/>
      <c r="C56" s="431" t="s">
        <v>90</v>
      </c>
      <c r="D56" s="311"/>
      <c r="E56" s="311"/>
      <c r="F56" s="311"/>
      <c r="G56" s="213"/>
      <c r="H56" s="213"/>
      <c r="I56" s="312"/>
      <c r="J56" s="312"/>
      <c r="K56" s="312"/>
      <c r="L56" s="213"/>
      <c r="M56" s="213"/>
      <c r="N56" s="213"/>
      <c r="O56" s="94"/>
      <c r="P56" s="216"/>
      <c r="Q56" s="98"/>
      <c r="R56" s="213"/>
      <c r="S56" s="213"/>
      <c r="T56" s="213"/>
      <c r="U56" s="213"/>
      <c r="V56" s="213"/>
      <c r="W56" s="213"/>
      <c r="X56" s="213"/>
      <c r="Y56" s="213"/>
      <c r="Z56" s="213"/>
      <c r="AA56" s="213"/>
      <c r="AB56" s="367">
        <v>177000</v>
      </c>
      <c r="AC56" s="378">
        <v>179000</v>
      </c>
      <c r="AD56" s="493">
        <v>3980</v>
      </c>
      <c r="AE56" s="495">
        <v>2360</v>
      </c>
      <c r="AF56" s="495">
        <v>750</v>
      </c>
      <c r="AG56" s="488">
        <v>0</v>
      </c>
      <c r="AH56" s="488">
        <v>0</v>
      </c>
      <c r="AI56" s="488">
        <v>0</v>
      </c>
      <c r="AJ56" s="488">
        <v>0</v>
      </c>
      <c r="AK56" s="489">
        <v>0</v>
      </c>
      <c r="AL56" s="277">
        <f t="shared" si="2"/>
        <v>0</v>
      </c>
      <c r="AM56" s="276">
        <f t="shared" si="2"/>
        <v>0</v>
      </c>
      <c r="AN56" s="368">
        <v>13200</v>
      </c>
    </row>
    <row r="57" spans="1:40" ht="16.5" customHeight="1">
      <c r="A57" s="98"/>
      <c r="B57" s="432" t="s">
        <v>86</v>
      </c>
      <c r="C57" s="309" t="s">
        <v>91</v>
      </c>
      <c r="D57" s="309"/>
      <c r="E57" s="309"/>
      <c r="F57" s="309"/>
      <c r="G57" s="309"/>
      <c r="H57" s="309"/>
      <c r="I57" s="309"/>
      <c r="J57" s="309"/>
      <c r="K57" s="309"/>
      <c r="L57" s="309"/>
      <c r="M57" s="98"/>
      <c r="N57" s="98"/>
      <c r="O57" s="94"/>
      <c r="P57" s="216"/>
      <c r="Q57" s="216"/>
      <c r="R57" s="213"/>
      <c r="S57" s="213"/>
      <c r="T57" s="213"/>
      <c r="U57" s="213"/>
      <c r="V57" s="213"/>
      <c r="W57" s="213"/>
      <c r="X57" s="213"/>
      <c r="Y57" s="213"/>
      <c r="Z57" s="213"/>
      <c r="AA57" s="213"/>
      <c r="AB57" s="367">
        <v>179000</v>
      </c>
      <c r="AC57" s="378">
        <v>181000</v>
      </c>
      <c r="AD57" s="493">
        <v>4050</v>
      </c>
      <c r="AE57" s="495">
        <v>2430</v>
      </c>
      <c r="AF57" s="495">
        <v>820</v>
      </c>
      <c r="AG57" s="488">
        <v>0</v>
      </c>
      <c r="AH57" s="488">
        <v>0</v>
      </c>
      <c r="AI57" s="488">
        <v>0</v>
      </c>
      <c r="AJ57" s="488">
        <v>0</v>
      </c>
      <c r="AK57" s="489">
        <v>0</v>
      </c>
      <c r="AL57" s="277">
        <f t="shared" si="2"/>
        <v>0</v>
      </c>
      <c r="AM57" s="276">
        <f t="shared" si="2"/>
        <v>0</v>
      </c>
      <c r="AN57" s="368">
        <v>13900</v>
      </c>
    </row>
    <row r="58" spans="1:40" ht="16.5" customHeight="1">
      <c r="A58" s="98"/>
      <c r="B58" s="98"/>
      <c r="C58" s="309" t="s">
        <v>92</v>
      </c>
      <c r="D58" s="309"/>
      <c r="E58" s="309"/>
      <c r="F58" s="309"/>
      <c r="G58" s="309"/>
      <c r="H58" s="309"/>
      <c r="I58" s="309"/>
      <c r="J58" s="309"/>
      <c r="K58" s="309"/>
      <c r="L58" s="309"/>
      <c r="M58" s="98"/>
      <c r="N58" s="98"/>
      <c r="O58" s="94"/>
      <c r="P58" s="216"/>
      <c r="Q58" s="216"/>
      <c r="R58" s="215"/>
      <c r="S58" s="215"/>
      <c r="T58" s="215"/>
      <c r="U58" s="215"/>
      <c r="V58" s="215"/>
      <c r="W58" s="215"/>
      <c r="X58" s="215"/>
      <c r="Y58" s="215"/>
      <c r="Z58" s="215"/>
      <c r="AA58" s="214"/>
      <c r="AB58" s="371">
        <v>181000</v>
      </c>
      <c r="AC58" s="379">
        <v>183000</v>
      </c>
      <c r="AD58" s="494">
        <v>4120</v>
      </c>
      <c r="AE58" s="496">
        <v>2500</v>
      </c>
      <c r="AF58" s="496">
        <v>890</v>
      </c>
      <c r="AG58" s="491">
        <v>0</v>
      </c>
      <c r="AH58" s="491">
        <v>0</v>
      </c>
      <c r="AI58" s="491">
        <v>0</v>
      </c>
      <c r="AJ58" s="491">
        <v>0</v>
      </c>
      <c r="AK58" s="492">
        <v>0</v>
      </c>
      <c r="AL58" s="277">
        <f t="shared" si="2"/>
        <v>0</v>
      </c>
      <c r="AM58" s="276">
        <f t="shared" si="2"/>
        <v>0</v>
      </c>
      <c r="AN58" s="373">
        <v>14600</v>
      </c>
    </row>
    <row r="59" spans="1:40" s="98" customFormat="1" ht="13.5" customHeight="1">
      <c r="A59" s="51"/>
      <c r="B59" s="310"/>
      <c r="C59" s="309" t="s">
        <v>93</v>
      </c>
      <c r="D59" s="309"/>
      <c r="E59" s="309"/>
      <c r="F59" s="309"/>
      <c r="G59" s="309"/>
      <c r="H59" s="309"/>
      <c r="I59" s="309"/>
      <c r="J59" s="309"/>
      <c r="K59" s="309"/>
      <c r="L59" s="309"/>
      <c r="M59" s="213"/>
      <c r="N59" s="213"/>
      <c r="O59" s="94"/>
      <c r="P59" s="216"/>
      <c r="Q59" s="216"/>
      <c r="R59" s="430"/>
      <c r="S59" s="430"/>
      <c r="T59" s="430"/>
      <c r="U59" s="430"/>
      <c r="V59" s="430"/>
      <c r="W59" s="430"/>
      <c r="X59" s="430"/>
      <c r="Y59" s="430"/>
      <c r="Z59" s="430"/>
      <c r="AA59" s="213"/>
      <c r="AB59" s="367">
        <v>183000</v>
      </c>
      <c r="AC59" s="378">
        <v>185000</v>
      </c>
      <c r="AD59" s="493">
        <v>4200</v>
      </c>
      <c r="AE59" s="495">
        <v>2570</v>
      </c>
      <c r="AF59" s="495">
        <v>960</v>
      </c>
      <c r="AG59" s="488">
        <v>0</v>
      </c>
      <c r="AH59" s="488">
        <v>0</v>
      </c>
      <c r="AI59" s="488">
        <v>0</v>
      </c>
      <c r="AJ59" s="488">
        <v>0</v>
      </c>
      <c r="AK59" s="489">
        <v>0</v>
      </c>
      <c r="AL59" s="277">
        <f t="shared" si="2"/>
        <v>0</v>
      </c>
      <c r="AM59" s="276">
        <f t="shared" si="2"/>
        <v>0</v>
      </c>
      <c r="AN59" s="368">
        <v>15300</v>
      </c>
    </row>
    <row r="60" spans="1:40" s="98" customFormat="1" ht="18" customHeight="1">
      <c r="C60" s="213" t="s">
        <v>94</v>
      </c>
      <c r="D60" s="216"/>
      <c r="E60" s="216"/>
      <c r="F60" s="216"/>
      <c r="G60" s="216"/>
      <c r="H60" s="216"/>
      <c r="I60" s="216"/>
      <c r="J60" s="216"/>
      <c r="O60" s="94"/>
      <c r="P60" s="216"/>
      <c r="Q60" s="94"/>
      <c r="R60" s="430"/>
      <c r="S60" s="430"/>
      <c r="T60" s="430"/>
      <c r="U60" s="430"/>
      <c r="V60" s="430"/>
      <c r="W60" s="430"/>
      <c r="X60" s="430"/>
      <c r="Y60" s="430"/>
      <c r="Z60" s="430"/>
      <c r="AA60" s="215"/>
      <c r="AB60" s="367">
        <v>185000</v>
      </c>
      <c r="AC60" s="378">
        <v>187000</v>
      </c>
      <c r="AD60" s="493">
        <v>4270</v>
      </c>
      <c r="AE60" s="495">
        <v>2640</v>
      </c>
      <c r="AF60" s="495">
        <v>1030</v>
      </c>
      <c r="AG60" s="488">
        <v>0</v>
      </c>
      <c r="AH60" s="488">
        <v>0</v>
      </c>
      <c r="AI60" s="488">
        <v>0</v>
      </c>
      <c r="AJ60" s="488">
        <v>0</v>
      </c>
      <c r="AK60" s="489">
        <v>0</v>
      </c>
      <c r="AL60" s="277">
        <f t="shared" si="2"/>
        <v>0</v>
      </c>
      <c r="AM60" s="276">
        <f t="shared" si="2"/>
        <v>0</v>
      </c>
      <c r="AN60" s="368">
        <v>16000</v>
      </c>
    </row>
    <row r="61" spans="1:40" s="98" customFormat="1" ht="21" customHeight="1">
      <c r="A61" s="216"/>
      <c r="B61" s="432" t="s">
        <v>86</v>
      </c>
      <c r="C61" s="213" t="s">
        <v>95</v>
      </c>
      <c r="D61" s="217"/>
      <c r="E61" s="216"/>
      <c r="F61" s="213"/>
      <c r="G61" s="213"/>
      <c r="O61" s="94"/>
      <c r="P61" s="216"/>
      <c r="Q61" s="94"/>
      <c r="R61" s="430"/>
      <c r="S61" s="430"/>
      <c r="T61" s="430"/>
      <c r="U61" s="430"/>
      <c r="V61" s="430"/>
      <c r="W61" s="430"/>
      <c r="X61" s="430"/>
      <c r="Y61" s="430"/>
      <c r="Z61" s="430"/>
      <c r="AA61" s="213"/>
      <c r="AB61" s="367">
        <v>187000</v>
      </c>
      <c r="AC61" s="378">
        <v>189000</v>
      </c>
      <c r="AD61" s="493">
        <v>4340</v>
      </c>
      <c r="AE61" s="495">
        <v>2720</v>
      </c>
      <c r="AF61" s="495">
        <v>1100</v>
      </c>
      <c r="AG61" s="488">
        <v>0</v>
      </c>
      <c r="AH61" s="488">
        <v>0</v>
      </c>
      <c r="AI61" s="488">
        <v>0</v>
      </c>
      <c r="AJ61" s="488">
        <v>0</v>
      </c>
      <c r="AK61" s="489">
        <v>0</v>
      </c>
      <c r="AL61" s="277">
        <f t="shared" si="2"/>
        <v>0</v>
      </c>
      <c r="AM61" s="276">
        <f t="shared" si="2"/>
        <v>0</v>
      </c>
      <c r="AN61" s="368">
        <v>16700</v>
      </c>
    </row>
    <row r="62" spans="1:40" s="98" customFormat="1" ht="15" customHeight="1">
      <c r="A62" s="461"/>
      <c r="B62" s="461"/>
      <c r="C62" s="213" t="s">
        <v>96</v>
      </c>
      <c r="E62" s="461"/>
      <c r="F62" s="215"/>
      <c r="G62" s="215"/>
      <c r="H62" s="94"/>
      <c r="I62" s="94"/>
      <c r="J62" s="94"/>
      <c r="K62" s="94"/>
      <c r="L62" s="94"/>
      <c r="M62" s="94"/>
      <c r="N62" s="94"/>
      <c r="P62" s="216"/>
      <c r="Q62" s="94"/>
      <c r="R62" s="100"/>
      <c r="S62" s="100"/>
      <c r="T62" s="100"/>
      <c r="U62" s="100"/>
      <c r="V62" s="100"/>
      <c r="W62" s="100"/>
      <c r="X62" s="100"/>
      <c r="Y62" s="100"/>
      <c r="Z62" s="100"/>
      <c r="AA62" s="213"/>
      <c r="AB62" s="367">
        <v>189000</v>
      </c>
      <c r="AC62" s="378">
        <v>191000</v>
      </c>
      <c r="AD62" s="493">
        <v>4410</v>
      </c>
      <c r="AE62" s="495">
        <v>2790</v>
      </c>
      <c r="AF62" s="495">
        <v>1170</v>
      </c>
      <c r="AG62" s="488">
        <v>0</v>
      </c>
      <c r="AH62" s="488">
        <v>0</v>
      </c>
      <c r="AI62" s="488">
        <v>0</v>
      </c>
      <c r="AJ62" s="488">
        <v>0</v>
      </c>
      <c r="AK62" s="489">
        <v>0</v>
      </c>
      <c r="AL62" s="277">
        <f t="shared" si="2"/>
        <v>0</v>
      </c>
      <c r="AM62" s="276">
        <f t="shared" si="2"/>
        <v>0</v>
      </c>
      <c r="AN62" s="368">
        <v>17500</v>
      </c>
    </row>
    <row r="63" spans="1:40" s="98" customFormat="1" ht="15" customHeight="1">
      <c r="A63" s="216"/>
      <c r="B63" s="216"/>
      <c r="C63" s="215" t="s">
        <v>97</v>
      </c>
      <c r="E63" s="216"/>
      <c r="F63" s="213"/>
      <c r="G63" s="213"/>
      <c r="O63" s="94"/>
      <c r="P63" s="216"/>
      <c r="Q63" s="94"/>
      <c r="R63" s="51"/>
      <c r="S63" s="51"/>
      <c r="T63" s="51"/>
      <c r="U63" s="51"/>
      <c r="V63" s="51"/>
      <c r="W63" s="51"/>
      <c r="X63" s="51"/>
      <c r="Y63" s="51"/>
      <c r="Z63" s="51"/>
      <c r="AA63" s="213"/>
      <c r="AB63" s="371">
        <v>191000</v>
      </c>
      <c r="AC63" s="379">
        <v>193000</v>
      </c>
      <c r="AD63" s="494">
        <v>4480</v>
      </c>
      <c r="AE63" s="496">
        <v>2860</v>
      </c>
      <c r="AF63" s="496">
        <v>1250</v>
      </c>
      <c r="AG63" s="491">
        <v>0</v>
      </c>
      <c r="AH63" s="491">
        <v>0</v>
      </c>
      <c r="AI63" s="491">
        <v>0</v>
      </c>
      <c r="AJ63" s="491">
        <v>0</v>
      </c>
      <c r="AK63" s="492">
        <v>0</v>
      </c>
      <c r="AL63" s="277">
        <f t="shared" si="2"/>
        <v>0</v>
      </c>
      <c r="AM63" s="276">
        <f t="shared" si="2"/>
        <v>0</v>
      </c>
      <c r="AN63" s="373">
        <v>18100</v>
      </c>
    </row>
    <row r="64" spans="1:40" s="98" customFormat="1" ht="15" customHeight="1">
      <c r="A64" s="216"/>
      <c r="B64" s="216"/>
      <c r="C64" s="215" t="s">
        <v>98</v>
      </c>
      <c r="E64" s="216"/>
      <c r="F64" s="216"/>
      <c r="G64" s="216"/>
      <c r="P64" s="216"/>
      <c r="Q64" s="94"/>
      <c r="R64" s="51"/>
      <c r="S64" s="51"/>
      <c r="T64" s="51"/>
      <c r="U64" s="51"/>
      <c r="V64" s="51"/>
      <c r="W64" s="51"/>
      <c r="X64" s="51"/>
      <c r="Y64" s="51"/>
      <c r="Z64" s="51"/>
      <c r="AA64" s="213"/>
      <c r="AB64" s="367">
        <v>193000</v>
      </c>
      <c r="AC64" s="378">
        <v>195000</v>
      </c>
      <c r="AD64" s="493">
        <v>4550</v>
      </c>
      <c r="AE64" s="495">
        <v>2930</v>
      </c>
      <c r="AF64" s="495">
        <v>1320</v>
      </c>
      <c r="AG64" s="488">
        <v>0</v>
      </c>
      <c r="AH64" s="488">
        <v>0</v>
      </c>
      <c r="AI64" s="488">
        <v>0</v>
      </c>
      <c r="AJ64" s="488">
        <v>0</v>
      </c>
      <c r="AK64" s="489">
        <v>0</v>
      </c>
      <c r="AL64" s="277">
        <f t="shared" si="2"/>
        <v>0</v>
      </c>
      <c r="AM64" s="276">
        <f t="shared" si="2"/>
        <v>0</v>
      </c>
      <c r="AN64" s="368">
        <v>18800</v>
      </c>
    </row>
    <row r="65" spans="1:40" s="98" customFormat="1" ht="15.75" customHeight="1">
      <c r="C65" s="213" t="s">
        <v>99</v>
      </c>
      <c r="P65" s="216"/>
      <c r="Q65" s="94"/>
      <c r="R65" s="51"/>
      <c r="S65" s="51"/>
      <c r="T65" s="51"/>
      <c r="U65" s="51"/>
      <c r="V65" s="51"/>
      <c r="W65" s="51"/>
      <c r="X65" s="51"/>
      <c r="Y65" s="51"/>
      <c r="Z65" s="51"/>
      <c r="AA65" s="430"/>
      <c r="AB65" s="367">
        <v>195000</v>
      </c>
      <c r="AC65" s="378">
        <v>197000</v>
      </c>
      <c r="AD65" s="493">
        <v>4630</v>
      </c>
      <c r="AE65" s="495">
        <v>3000</v>
      </c>
      <c r="AF65" s="495">
        <v>1390</v>
      </c>
      <c r="AG65" s="488">
        <v>0</v>
      </c>
      <c r="AH65" s="488">
        <v>0</v>
      </c>
      <c r="AI65" s="488">
        <v>0</v>
      </c>
      <c r="AJ65" s="488">
        <v>0</v>
      </c>
      <c r="AK65" s="489">
        <v>0</v>
      </c>
      <c r="AL65" s="277">
        <f t="shared" ref="AL65:AM84" si="3">IF(AK65-$Z$19&gt;0,AK65-$Z$19,0)</f>
        <v>0</v>
      </c>
      <c r="AM65" s="276">
        <f t="shared" si="3"/>
        <v>0</v>
      </c>
      <c r="AN65" s="368">
        <v>19500</v>
      </c>
    </row>
    <row r="66" spans="1:40" s="98" customFormat="1" ht="15.75" customHeight="1">
      <c r="B66" s="432" t="s">
        <v>86</v>
      </c>
      <c r="C66" s="213" t="s">
        <v>100</v>
      </c>
      <c r="D66" s="309"/>
      <c r="E66" s="369"/>
      <c r="F66" s="369"/>
      <c r="G66" s="369"/>
      <c r="H66" s="369"/>
      <c r="I66" s="369"/>
      <c r="J66" s="369"/>
      <c r="K66" s="369"/>
      <c r="P66" s="216"/>
      <c r="Q66" s="94"/>
      <c r="R66" s="51"/>
      <c r="S66" s="51"/>
      <c r="T66" s="51"/>
      <c r="U66" s="51"/>
      <c r="V66" s="51"/>
      <c r="W66" s="51"/>
      <c r="X66" s="51"/>
      <c r="Y66" s="51"/>
      <c r="Z66" s="51"/>
      <c r="AA66" s="430"/>
      <c r="AB66" s="367">
        <v>197000</v>
      </c>
      <c r="AC66" s="378">
        <v>199000</v>
      </c>
      <c r="AD66" s="493">
        <v>4700</v>
      </c>
      <c r="AE66" s="495">
        <v>3070</v>
      </c>
      <c r="AF66" s="495">
        <v>1460</v>
      </c>
      <c r="AG66" s="488">
        <v>0</v>
      </c>
      <c r="AH66" s="488">
        <v>0</v>
      </c>
      <c r="AI66" s="488">
        <v>0</v>
      </c>
      <c r="AJ66" s="488">
        <v>0</v>
      </c>
      <c r="AK66" s="489">
        <v>0</v>
      </c>
      <c r="AL66" s="277">
        <f t="shared" si="3"/>
        <v>0</v>
      </c>
      <c r="AM66" s="276">
        <f t="shared" si="3"/>
        <v>0</v>
      </c>
      <c r="AN66" s="368">
        <v>20200</v>
      </c>
    </row>
    <row r="67" spans="1:40" s="98" customFormat="1" ht="15.75" customHeight="1">
      <c r="C67" s="213" t="s">
        <v>101</v>
      </c>
      <c r="D67" s="309"/>
      <c r="E67" s="369"/>
      <c r="F67" s="369"/>
      <c r="G67" s="369"/>
      <c r="H67" s="369"/>
      <c r="I67" s="369"/>
      <c r="J67" s="369"/>
      <c r="K67" s="369"/>
      <c r="P67" s="216"/>
      <c r="Q67" s="94"/>
      <c r="R67" s="51"/>
      <c r="S67" s="51"/>
      <c r="T67" s="51"/>
      <c r="U67" s="51"/>
      <c r="V67" s="51"/>
      <c r="W67" s="51"/>
      <c r="X67" s="51"/>
      <c r="Y67" s="51"/>
      <c r="Z67" s="51"/>
      <c r="AA67" s="430"/>
      <c r="AB67" s="367">
        <v>199000</v>
      </c>
      <c r="AC67" s="378">
        <v>201000</v>
      </c>
      <c r="AD67" s="493">
        <v>4770</v>
      </c>
      <c r="AE67" s="495">
        <v>3140</v>
      </c>
      <c r="AF67" s="495">
        <v>1530</v>
      </c>
      <c r="AG67" s="488">
        <v>0</v>
      </c>
      <c r="AH67" s="488">
        <v>0</v>
      </c>
      <c r="AI67" s="488">
        <v>0</v>
      </c>
      <c r="AJ67" s="488">
        <v>0</v>
      </c>
      <c r="AK67" s="489">
        <v>0</v>
      </c>
      <c r="AL67" s="277">
        <f t="shared" si="3"/>
        <v>0</v>
      </c>
      <c r="AM67" s="276">
        <f t="shared" si="3"/>
        <v>0</v>
      </c>
      <c r="AN67" s="368">
        <v>20900</v>
      </c>
    </row>
    <row r="68" spans="1:40" s="98" customFormat="1" ht="15.75" customHeight="1">
      <c r="C68" s="213" t="s">
        <v>102</v>
      </c>
      <c r="D68" s="348"/>
      <c r="P68" s="216"/>
      <c r="Q68" s="94"/>
      <c r="R68" s="51"/>
      <c r="S68" s="51"/>
      <c r="T68" s="51"/>
      <c r="U68" s="51"/>
      <c r="V68" s="51"/>
      <c r="W68" s="51"/>
      <c r="X68" s="51"/>
      <c r="Y68" s="51"/>
      <c r="Z68" s="51"/>
      <c r="AA68" s="100"/>
      <c r="AB68" s="371">
        <v>201000</v>
      </c>
      <c r="AC68" s="379">
        <v>203000</v>
      </c>
      <c r="AD68" s="494">
        <v>4840</v>
      </c>
      <c r="AE68" s="496">
        <v>3220</v>
      </c>
      <c r="AF68" s="496">
        <v>1600</v>
      </c>
      <c r="AG68" s="491">
        <v>0</v>
      </c>
      <c r="AH68" s="491">
        <v>0</v>
      </c>
      <c r="AI68" s="491">
        <v>0</v>
      </c>
      <c r="AJ68" s="491">
        <v>0</v>
      </c>
      <c r="AK68" s="492">
        <v>0</v>
      </c>
      <c r="AL68" s="277">
        <f t="shared" si="3"/>
        <v>0</v>
      </c>
      <c r="AM68" s="276">
        <f t="shared" si="3"/>
        <v>0</v>
      </c>
      <c r="AN68" s="373">
        <v>21500</v>
      </c>
    </row>
    <row r="69" spans="1:40" s="94" customFormat="1" ht="15.75" customHeight="1">
      <c r="A69" s="98"/>
      <c r="B69" s="98"/>
      <c r="C69" s="98"/>
      <c r="D69" s="98"/>
      <c r="E69" s="98"/>
      <c r="F69" s="98"/>
      <c r="G69" s="98"/>
      <c r="H69" s="98"/>
      <c r="I69" s="98"/>
      <c r="J69" s="98"/>
      <c r="K69" s="98"/>
      <c r="L69" s="98"/>
      <c r="M69" s="98"/>
      <c r="N69" s="98"/>
      <c r="O69" s="98"/>
      <c r="P69" s="216"/>
      <c r="AB69" s="367">
        <v>203000</v>
      </c>
      <c r="AC69" s="378">
        <v>205000</v>
      </c>
      <c r="AD69" s="493">
        <v>4910</v>
      </c>
      <c r="AE69" s="495">
        <v>3290</v>
      </c>
      <c r="AF69" s="495">
        <v>1670</v>
      </c>
      <c r="AG69" s="488"/>
      <c r="AH69" s="488">
        <v>0</v>
      </c>
      <c r="AI69" s="488">
        <v>0</v>
      </c>
      <c r="AJ69" s="488">
        <v>0</v>
      </c>
      <c r="AK69" s="489">
        <v>0</v>
      </c>
      <c r="AL69" s="277">
        <f t="shared" si="3"/>
        <v>0</v>
      </c>
      <c r="AM69" s="276">
        <f t="shared" si="3"/>
        <v>0</v>
      </c>
      <c r="AN69" s="368">
        <v>22200</v>
      </c>
    </row>
    <row r="70" spans="1:40" s="98" customFormat="1" ht="15.75" customHeight="1">
      <c r="A70" s="313"/>
      <c r="B70" s="313" t="s">
        <v>103</v>
      </c>
      <c r="C70" s="313"/>
      <c r="D70" s="313" t="s">
        <v>104</v>
      </c>
      <c r="E70" s="313"/>
      <c r="F70" s="313"/>
      <c r="G70" s="313"/>
      <c r="H70" s="313"/>
      <c r="I70" s="313"/>
      <c r="J70" s="313"/>
      <c r="K70" s="313"/>
      <c r="L70" s="313"/>
      <c r="M70" s="313"/>
      <c r="N70" s="313"/>
      <c r="P70" s="216"/>
      <c r="R70" s="51"/>
      <c r="S70" s="51"/>
      <c r="T70" s="51"/>
      <c r="U70" s="51"/>
      <c r="V70" s="51"/>
      <c r="W70" s="51"/>
      <c r="X70" s="51"/>
      <c r="Y70" s="51"/>
      <c r="Z70" s="51"/>
      <c r="AA70" s="51"/>
      <c r="AB70" s="367">
        <v>205000</v>
      </c>
      <c r="AC70" s="378">
        <v>207000</v>
      </c>
      <c r="AD70" s="493">
        <v>4980</v>
      </c>
      <c r="AE70" s="495">
        <v>3360</v>
      </c>
      <c r="AF70" s="495">
        <v>1750</v>
      </c>
      <c r="AG70" s="488">
        <v>130</v>
      </c>
      <c r="AH70" s="488">
        <v>0</v>
      </c>
      <c r="AI70" s="488">
        <v>0</v>
      </c>
      <c r="AJ70" s="488">
        <v>0</v>
      </c>
      <c r="AK70" s="489">
        <v>0</v>
      </c>
      <c r="AL70" s="277">
        <f t="shared" si="3"/>
        <v>0</v>
      </c>
      <c r="AM70" s="276">
        <f t="shared" si="3"/>
        <v>0</v>
      </c>
      <c r="AN70" s="368">
        <v>22700</v>
      </c>
    </row>
    <row r="71" spans="1:40" s="98" customFormat="1" ht="15.75" customHeight="1">
      <c r="A71" s="51"/>
      <c r="B71" s="217"/>
      <c r="C71" s="217"/>
      <c r="D71" s="217"/>
      <c r="E71" s="217"/>
      <c r="F71" s="217"/>
      <c r="G71" s="217"/>
      <c r="H71" s="217"/>
      <c r="I71" s="217"/>
      <c r="J71" s="217"/>
      <c r="K71" s="217"/>
      <c r="L71" s="51"/>
      <c r="M71" s="51"/>
      <c r="N71" s="51"/>
      <c r="P71" s="216"/>
      <c r="Q71" s="94"/>
      <c r="R71" s="51"/>
      <c r="S71" s="51"/>
      <c r="T71" s="51"/>
      <c r="U71" s="51"/>
      <c r="V71" s="51"/>
      <c r="W71" s="51"/>
      <c r="X71" s="51"/>
      <c r="Y71" s="51"/>
      <c r="Z71" s="51"/>
      <c r="AA71" s="51"/>
      <c r="AB71" s="367">
        <v>207000</v>
      </c>
      <c r="AC71" s="378">
        <v>209000</v>
      </c>
      <c r="AD71" s="493">
        <v>5050</v>
      </c>
      <c r="AE71" s="495">
        <v>3430</v>
      </c>
      <c r="AF71" s="495">
        <v>1820</v>
      </c>
      <c r="AG71" s="488">
        <v>200</v>
      </c>
      <c r="AH71" s="488">
        <v>0</v>
      </c>
      <c r="AI71" s="488">
        <v>0</v>
      </c>
      <c r="AJ71" s="488">
        <v>0</v>
      </c>
      <c r="AK71" s="489">
        <v>0</v>
      </c>
      <c r="AL71" s="277">
        <f t="shared" si="3"/>
        <v>0</v>
      </c>
      <c r="AM71" s="276">
        <f t="shared" si="3"/>
        <v>0</v>
      </c>
      <c r="AN71" s="368">
        <v>23300</v>
      </c>
    </row>
    <row r="72" spans="1:40" s="98" customFormat="1" ht="15.75" customHeight="1">
      <c r="A72" s="51"/>
      <c r="B72" s="213">
        <v>1</v>
      </c>
      <c r="C72" s="213" t="s">
        <v>105</v>
      </c>
      <c r="D72" s="213"/>
      <c r="E72" s="213"/>
      <c r="F72" s="213"/>
      <c r="G72" s="213"/>
      <c r="H72" s="213"/>
      <c r="I72" s="213"/>
      <c r="J72" s="213"/>
      <c r="K72" s="213"/>
      <c r="L72" s="213"/>
      <c r="M72" s="213"/>
      <c r="N72" s="213"/>
      <c r="P72" s="216"/>
      <c r="R72" s="51"/>
      <c r="S72" s="51"/>
      <c r="T72" s="51"/>
      <c r="U72" s="51"/>
      <c r="V72" s="51"/>
      <c r="W72" s="51"/>
      <c r="X72" s="51"/>
      <c r="Y72" s="51"/>
      <c r="Z72" s="51"/>
      <c r="AA72" s="51"/>
      <c r="AB72" s="367">
        <v>209000</v>
      </c>
      <c r="AC72" s="378">
        <v>211000</v>
      </c>
      <c r="AD72" s="493">
        <v>5130</v>
      </c>
      <c r="AE72" s="495">
        <v>3500</v>
      </c>
      <c r="AF72" s="495">
        <v>1890</v>
      </c>
      <c r="AG72" s="488">
        <v>280</v>
      </c>
      <c r="AH72" s="488">
        <v>0</v>
      </c>
      <c r="AI72" s="488">
        <v>0</v>
      </c>
      <c r="AJ72" s="488">
        <v>0</v>
      </c>
      <c r="AK72" s="489">
        <v>0</v>
      </c>
      <c r="AL72" s="277">
        <f t="shared" si="3"/>
        <v>0</v>
      </c>
      <c r="AM72" s="276">
        <f t="shared" si="3"/>
        <v>0</v>
      </c>
      <c r="AN72" s="368">
        <v>23900</v>
      </c>
    </row>
    <row r="73" spans="1:40" s="98" customFormat="1" ht="15.75" customHeight="1">
      <c r="A73" s="51"/>
      <c r="B73" s="213">
        <v>1</v>
      </c>
      <c r="C73" s="213" t="s">
        <v>106</v>
      </c>
      <c r="D73" s="213"/>
      <c r="E73" s="213"/>
      <c r="F73" s="213"/>
      <c r="G73" s="213"/>
      <c r="H73" s="213"/>
      <c r="I73" s="213"/>
      <c r="J73" s="213"/>
      <c r="K73" s="213"/>
      <c r="L73" s="213"/>
      <c r="M73" s="213"/>
      <c r="N73" s="213"/>
      <c r="P73" s="216"/>
      <c r="R73" s="51"/>
      <c r="S73" s="51"/>
      <c r="T73" s="51"/>
      <c r="U73" s="51"/>
      <c r="V73" s="51"/>
      <c r="W73" s="51"/>
      <c r="X73" s="51"/>
      <c r="Y73" s="51"/>
      <c r="Z73" s="51"/>
      <c r="AA73" s="51"/>
      <c r="AB73" s="371">
        <v>211000</v>
      </c>
      <c r="AC73" s="379">
        <v>213000</v>
      </c>
      <c r="AD73" s="494">
        <v>5200</v>
      </c>
      <c r="AE73" s="496">
        <v>3570</v>
      </c>
      <c r="AF73" s="496">
        <v>1960</v>
      </c>
      <c r="AG73" s="491">
        <v>350</v>
      </c>
      <c r="AH73" s="491">
        <v>0</v>
      </c>
      <c r="AI73" s="491">
        <v>0</v>
      </c>
      <c r="AJ73" s="491">
        <v>0</v>
      </c>
      <c r="AK73" s="492">
        <v>0</v>
      </c>
      <c r="AL73" s="277">
        <f t="shared" si="3"/>
        <v>0</v>
      </c>
      <c r="AM73" s="276">
        <f t="shared" si="3"/>
        <v>0</v>
      </c>
      <c r="AN73" s="373">
        <v>24400</v>
      </c>
    </row>
    <row r="74" spans="1:40" s="98" customFormat="1" ht="15.75" customHeight="1">
      <c r="A74" s="51"/>
      <c r="B74" s="213"/>
      <c r="C74" s="213"/>
      <c r="D74" s="213" t="s">
        <v>107</v>
      </c>
      <c r="E74" s="213"/>
      <c r="F74" s="213"/>
      <c r="G74" s="213"/>
      <c r="H74" s="213"/>
      <c r="I74" s="213"/>
      <c r="J74" s="213"/>
      <c r="K74" s="213"/>
      <c r="L74" s="213"/>
      <c r="M74" s="213"/>
      <c r="N74" s="213"/>
      <c r="P74" s="216"/>
      <c r="R74" s="51"/>
      <c r="S74" s="51"/>
      <c r="T74" s="51"/>
      <c r="U74" s="51"/>
      <c r="V74" s="51"/>
      <c r="W74" s="51"/>
      <c r="X74" s="51"/>
      <c r="Y74" s="51"/>
      <c r="Z74" s="51"/>
      <c r="AA74" s="51"/>
      <c r="AB74" s="367">
        <v>213000</v>
      </c>
      <c r="AC74" s="378">
        <v>215000</v>
      </c>
      <c r="AD74" s="493">
        <v>5270</v>
      </c>
      <c r="AE74" s="495">
        <v>3640</v>
      </c>
      <c r="AF74" s="495">
        <v>2030</v>
      </c>
      <c r="AG74" s="488">
        <v>420</v>
      </c>
      <c r="AH74" s="488">
        <v>0</v>
      </c>
      <c r="AI74" s="488">
        <v>0</v>
      </c>
      <c r="AJ74" s="488">
        <v>0</v>
      </c>
      <c r="AK74" s="489">
        <v>0</v>
      </c>
      <c r="AL74" s="277">
        <f t="shared" si="3"/>
        <v>0</v>
      </c>
      <c r="AM74" s="276">
        <f t="shared" si="3"/>
        <v>0</v>
      </c>
      <c r="AN74" s="368">
        <v>25000</v>
      </c>
    </row>
    <row r="75" spans="1:40" s="98" customFormat="1" ht="15.75" customHeight="1">
      <c r="A75" s="51"/>
      <c r="B75" s="213"/>
      <c r="C75" s="213"/>
      <c r="D75" s="213" t="s">
        <v>108</v>
      </c>
      <c r="E75" s="213"/>
      <c r="F75" s="213"/>
      <c r="G75" s="213"/>
      <c r="H75" s="213"/>
      <c r="I75" s="213"/>
      <c r="J75" s="213"/>
      <c r="K75" s="213"/>
      <c r="L75" s="214"/>
      <c r="M75" s="214"/>
      <c r="N75" s="214"/>
      <c r="P75" s="216"/>
      <c r="R75" s="51"/>
      <c r="S75" s="51"/>
      <c r="T75" s="51"/>
      <c r="U75" s="51"/>
      <c r="V75" s="51"/>
      <c r="W75" s="51"/>
      <c r="X75" s="51"/>
      <c r="Y75" s="51"/>
      <c r="Z75" s="51"/>
      <c r="AA75" s="51"/>
      <c r="AB75" s="367">
        <v>215000</v>
      </c>
      <c r="AC75" s="378">
        <v>217000</v>
      </c>
      <c r="AD75" s="493">
        <v>5340</v>
      </c>
      <c r="AE75" s="495">
        <v>3720</v>
      </c>
      <c r="AF75" s="495">
        <v>2100</v>
      </c>
      <c r="AG75" s="488">
        <v>490</v>
      </c>
      <c r="AH75" s="488">
        <v>0</v>
      </c>
      <c r="AI75" s="488">
        <v>0</v>
      </c>
      <c r="AJ75" s="488">
        <v>0</v>
      </c>
      <c r="AK75" s="489">
        <v>0</v>
      </c>
      <c r="AL75" s="277">
        <f t="shared" si="3"/>
        <v>0</v>
      </c>
      <c r="AM75" s="276">
        <f t="shared" si="3"/>
        <v>0</v>
      </c>
      <c r="AN75" s="368">
        <v>25500</v>
      </c>
    </row>
    <row r="76" spans="1:40" s="98" customFormat="1" ht="15.75" customHeight="1">
      <c r="A76" s="51"/>
      <c r="B76" s="213">
        <v>1</v>
      </c>
      <c r="C76" s="213" t="s">
        <v>109</v>
      </c>
      <c r="D76" s="213"/>
      <c r="E76" s="213"/>
      <c r="F76" s="213"/>
      <c r="G76" s="213"/>
      <c r="H76" s="213"/>
      <c r="I76" s="213"/>
      <c r="J76" s="213"/>
      <c r="K76" s="213"/>
      <c r="L76" s="215"/>
      <c r="M76" s="215"/>
      <c r="N76" s="215"/>
      <c r="P76" s="216"/>
      <c r="R76" s="51"/>
      <c r="S76" s="51"/>
      <c r="T76" s="51"/>
      <c r="U76" s="51"/>
      <c r="V76" s="51"/>
      <c r="W76" s="51"/>
      <c r="X76" s="51"/>
      <c r="Y76" s="51"/>
      <c r="Z76" s="51"/>
      <c r="AA76" s="51"/>
      <c r="AB76" s="367">
        <v>217000</v>
      </c>
      <c r="AC76" s="378">
        <v>219000</v>
      </c>
      <c r="AD76" s="493">
        <v>5410</v>
      </c>
      <c r="AE76" s="495">
        <v>3790</v>
      </c>
      <c r="AF76" s="495">
        <v>2170</v>
      </c>
      <c r="AG76" s="488">
        <v>560</v>
      </c>
      <c r="AH76" s="488">
        <v>0</v>
      </c>
      <c r="AI76" s="488">
        <v>0</v>
      </c>
      <c r="AJ76" s="488">
        <v>0</v>
      </c>
      <c r="AK76" s="489">
        <v>0</v>
      </c>
      <c r="AL76" s="277">
        <f t="shared" si="3"/>
        <v>0</v>
      </c>
      <c r="AM76" s="276">
        <f t="shared" si="3"/>
        <v>0</v>
      </c>
      <c r="AN76" s="368">
        <v>26100</v>
      </c>
    </row>
    <row r="77" spans="1:40" s="98" customFormat="1" ht="15.75" customHeight="1">
      <c r="A77" s="51"/>
      <c r="B77" s="213">
        <v>1</v>
      </c>
      <c r="C77" s="213" t="s">
        <v>110</v>
      </c>
      <c r="D77" s="213"/>
      <c r="E77" s="213"/>
      <c r="F77" s="213"/>
      <c r="G77" s="213"/>
      <c r="H77" s="213"/>
      <c r="I77" s="213"/>
      <c r="J77" s="213"/>
      <c r="K77" s="213"/>
      <c r="L77" s="213"/>
      <c r="M77" s="213"/>
      <c r="N77" s="213"/>
      <c r="P77" s="216"/>
      <c r="R77" s="51"/>
      <c r="S77" s="51"/>
      <c r="T77" s="51"/>
      <c r="U77" s="51"/>
      <c r="V77" s="51"/>
      <c r="W77" s="51"/>
      <c r="X77" s="51"/>
      <c r="Y77" s="51"/>
      <c r="Z77" s="51"/>
      <c r="AA77" s="51"/>
      <c r="AB77" s="367">
        <v>219000</v>
      </c>
      <c r="AC77" s="378">
        <v>221000</v>
      </c>
      <c r="AD77" s="493">
        <v>5480</v>
      </c>
      <c r="AE77" s="495">
        <v>3860</v>
      </c>
      <c r="AF77" s="495">
        <v>2250</v>
      </c>
      <c r="AG77" s="495">
        <v>630</v>
      </c>
      <c r="AH77" s="488">
        <v>0</v>
      </c>
      <c r="AI77" s="488">
        <v>0</v>
      </c>
      <c r="AJ77" s="488">
        <v>0</v>
      </c>
      <c r="AK77" s="489">
        <v>0</v>
      </c>
      <c r="AL77" s="277">
        <f t="shared" si="3"/>
        <v>0</v>
      </c>
      <c r="AM77" s="276">
        <f t="shared" si="3"/>
        <v>0</v>
      </c>
      <c r="AN77" s="368">
        <v>26800</v>
      </c>
    </row>
    <row r="78" spans="1:40" s="98" customFormat="1" ht="15.75" customHeight="1">
      <c r="A78" s="51"/>
      <c r="B78" s="213"/>
      <c r="C78" s="216" t="s">
        <v>111</v>
      </c>
      <c r="D78" s="213"/>
      <c r="E78" s="213"/>
      <c r="F78" s="213"/>
      <c r="G78" s="213"/>
      <c r="H78" s="213"/>
      <c r="I78" s="213"/>
      <c r="J78" s="213"/>
      <c r="K78" s="213"/>
      <c r="L78" s="213"/>
      <c r="M78" s="213"/>
      <c r="N78" s="213"/>
      <c r="P78" s="216"/>
      <c r="R78" s="51"/>
      <c r="S78" s="51"/>
      <c r="T78" s="51"/>
      <c r="U78" s="51"/>
      <c r="V78" s="51"/>
      <c r="W78" s="51"/>
      <c r="X78" s="51"/>
      <c r="Y78" s="51"/>
      <c r="Z78" s="51"/>
      <c r="AA78" s="51"/>
      <c r="AB78" s="371">
        <v>221000</v>
      </c>
      <c r="AC78" s="379">
        <v>224000</v>
      </c>
      <c r="AD78" s="494">
        <v>5560</v>
      </c>
      <c r="AE78" s="496">
        <v>3950</v>
      </c>
      <c r="AF78" s="496">
        <v>2340</v>
      </c>
      <c r="AG78" s="496">
        <v>710</v>
      </c>
      <c r="AH78" s="491">
        <v>0</v>
      </c>
      <c r="AI78" s="491">
        <v>0</v>
      </c>
      <c r="AJ78" s="491">
        <v>0</v>
      </c>
      <c r="AK78" s="492">
        <v>0</v>
      </c>
      <c r="AL78" s="277">
        <f t="shared" si="3"/>
        <v>0</v>
      </c>
      <c r="AM78" s="276">
        <f t="shared" si="3"/>
        <v>0</v>
      </c>
      <c r="AN78" s="373">
        <v>27400</v>
      </c>
    </row>
    <row r="79" spans="1:40" s="98" customFormat="1" ht="15.75" customHeight="1">
      <c r="A79" s="51"/>
      <c r="B79" s="213"/>
      <c r="C79" s="213" t="s">
        <v>112</v>
      </c>
      <c r="D79" s="213"/>
      <c r="E79" s="213"/>
      <c r="F79" s="213"/>
      <c r="G79" s="213"/>
      <c r="H79" s="213"/>
      <c r="I79" s="213"/>
      <c r="J79" s="213"/>
      <c r="K79" s="213"/>
      <c r="L79" s="213"/>
      <c r="M79" s="213"/>
      <c r="N79" s="213"/>
      <c r="P79" s="216"/>
      <c r="R79" s="51"/>
      <c r="S79" s="51"/>
      <c r="T79" s="51"/>
      <c r="U79" s="51"/>
      <c r="V79" s="51"/>
      <c r="W79" s="51"/>
      <c r="X79" s="51"/>
      <c r="Y79" s="51"/>
      <c r="Z79" s="51"/>
      <c r="AA79" s="51"/>
      <c r="AB79" s="367">
        <v>224000</v>
      </c>
      <c r="AC79" s="378">
        <v>227000</v>
      </c>
      <c r="AD79" s="493">
        <v>5680</v>
      </c>
      <c r="AE79" s="495">
        <v>4060</v>
      </c>
      <c r="AF79" s="495">
        <v>2440</v>
      </c>
      <c r="AG79" s="495">
        <v>830</v>
      </c>
      <c r="AH79" s="488">
        <v>0</v>
      </c>
      <c r="AI79" s="488">
        <v>0</v>
      </c>
      <c r="AJ79" s="488">
        <v>0</v>
      </c>
      <c r="AK79" s="489">
        <v>0</v>
      </c>
      <c r="AL79" s="277">
        <f t="shared" si="3"/>
        <v>0</v>
      </c>
      <c r="AM79" s="276">
        <f t="shared" si="3"/>
        <v>0</v>
      </c>
      <c r="AN79" s="368">
        <v>28400</v>
      </c>
    </row>
    <row r="80" spans="1:40" s="98" customFormat="1" ht="15.75" customHeight="1">
      <c r="A80" s="51"/>
      <c r="B80" s="213">
        <v>1</v>
      </c>
      <c r="C80" s="216" t="s">
        <v>113</v>
      </c>
      <c r="D80" s="213"/>
      <c r="E80" s="213"/>
      <c r="F80" s="213"/>
      <c r="G80" s="213"/>
      <c r="H80" s="213"/>
      <c r="I80" s="213"/>
      <c r="J80" s="213"/>
      <c r="K80" s="217"/>
      <c r="L80" s="51"/>
      <c r="M80" s="213"/>
      <c r="N80" s="213"/>
      <c r="P80" s="216"/>
      <c r="R80" s="51"/>
      <c r="S80" s="51"/>
      <c r="T80" s="51"/>
      <c r="U80" s="51"/>
      <c r="V80" s="51"/>
      <c r="W80" s="51"/>
      <c r="X80" s="51"/>
      <c r="Y80" s="51"/>
      <c r="Z80" s="51"/>
      <c r="AA80" s="51"/>
      <c r="AB80" s="367">
        <v>227000</v>
      </c>
      <c r="AC80" s="378">
        <v>230000</v>
      </c>
      <c r="AD80" s="493">
        <v>5780</v>
      </c>
      <c r="AE80" s="495">
        <v>4170</v>
      </c>
      <c r="AF80" s="495">
        <v>2550</v>
      </c>
      <c r="AG80" s="495">
        <v>930</v>
      </c>
      <c r="AH80" s="488">
        <v>0</v>
      </c>
      <c r="AI80" s="488">
        <v>0</v>
      </c>
      <c r="AJ80" s="488">
        <v>0</v>
      </c>
      <c r="AK80" s="489">
        <v>0</v>
      </c>
      <c r="AL80" s="277">
        <f t="shared" si="3"/>
        <v>0</v>
      </c>
      <c r="AM80" s="276">
        <f t="shared" si="3"/>
        <v>0</v>
      </c>
      <c r="AN80" s="368">
        <v>29300</v>
      </c>
    </row>
    <row r="81" spans="1:40" s="98" customFormat="1" ht="15.75" customHeight="1">
      <c r="A81" s="51"/>
      <c r="B81" s="217"/>
      <c r="C81" s="217"/>
      <c r="D81" s="217"/>
      <c r="E81" s="217"/>
      <c r="F81" s="217"/>
      <c r="G81" s="217"/>
      <c r="H81" s="217"/>
      <c r="I81" s="217"/>
      <c r="J81" s="217"/>
      <c r="K81" s="217"/>
      <c r="L81" s="51"/>
      <c r="M81" s="51"/>
      <c r="N81" s="51"/>
      <c r="P81" s="216"/>
      <c r="R81" s="51"/>
      <c r="S81" s="51"/>
      <c r="T81" s="51"/>
      <c r="U81" s="51"/>
      <c r="V81" s="51"/>
      <c r="W81" s="51"/>
      <c r="X81" s="51"/>
      <c r="Y81" s="51"/>
      <c r="Z81" s="51"/>
      <c r="AA81" s="51"/>
      <c r="AB81" s="367">
        <v>230000</v>
      </c>
      <c r="AC81" s="378">
        <v>233000</v>
      </c>
      <c r="AD81" s="493">
        <v>5890</v>
      </c>
      <c r="AE81" s="495">
        <v>4280</v>
      </c>
      <c r="AF81" s="495">
        <v>2650</v>
      </c>
      <c r="AG81" s="495">
        <v>1040</v>
      </c>
      <c r="AH81" s="488">
        <v>0</v>
      </c>
      <c r="AI81" s="488">
        <v>0</v>
      </c>
      <c r="AJ81" s="488">
        <v>0</v>
      </c>
      <c r="AK81" s="489">
        <v>0</v>
      </c>
      <c r="AL81" s="277">
        <f t="shared" si="3"/>
        <v>0</v>
      </c>
      <c r="AM81" s="276">
        <f t="shared" si="3"/>
        <v>0</v>
      </c>
      <c r="AN81" s="368">
        <v>30300</v>
      </c>
    </row>
    <row r="82" spans="1:40" s="98" customFormat="1" ht="15.75" customHeight="1">
      <c r="A82" s="266"/>
      <c r="B82" s="263"/>
      <c r="C82" s="462"/>
      <c r="D82" s="264"/>
      <c r="E82" s="265" t="s">
        <v>114</v>
      </c>
      <c r="F82" s="264"/>
      <c r="G82" s="263"/>
      <c r="H82" s="263"/>
      <c r="I82" s="263"/>
      <c r="J82" s="263"/>
      <c r="K82" s="263"/>
      <c r="L82" s="266"/>
      <c r="M82" s="266"/>
      <c r="N82" s="266"/>
      <c r="P82" s="216"/>
      <c r="R82" s="51"/>
      <c r="S82" s="51"/>
      <c r="T82" s="51"/>
      <c r="U82" s="51"/>
      <c r="V82" s="51"/>
      <c r="W82" s="51"/>
      <c r="X82" s="51"/>
      <c r="Y82" s="51"/>
      <c r="Z82" s="51"/>
      <c r="AA82" s="51"/>
      <c r="AB82" s="367">
        <v>233000</v>
      </c>
      <c r="AC82" s="378">
        <v>236000</v>
      </c>
      <c r="AD82" s="493">
        <v>5990</v>
      </c>
      <c r="AE82" s="495">
        <v>4380</v>
      </c>
      <c r="AF82" s="495">
        <v>2770</v>
      </c>
      <c r="AG82" s="495">
        <v>1140</v>
      </c>
      <c r="AH82" s="488">
        <v>0</v>
      </c>
      <c r="AI82" s="488">
        <v>0</v>
      </c>
      <c r="AJ82" s="488">
        <v>0</v>
      </c>
      <c r="AK82" s="489">
        <v>0</v>
      </c>
      <c r="AL82" s="277">
        <f t="shared" si="3"/>
        <v>0</v>
      </c>
      <c r="AM82" s="276">
        <f t="shared" si="3"/>
        <v>0</v>
      </c>
      <c r="AN82" s="368">
        <v>31300</v>
      </c>
    </row>
    <row r="83" spans="1:40" s="98" customFormat="1" ht="15.75" customHeight="1">
      <c r="A83" s="51"/>
      <c r="B83" s="217"/>
      <c r="C83" s="217"/>
      <c r="D83" s="217"/>
      <c r="E83" s="217" t="s">
        <v>115</v>
      </c>
      <c r="F83" s="217"/>
      <c r="G83" s="217"/>
      <c r="H83" s="217"/>
      <c r="I83" s="217"/>
      <c r="J83" s="217"/>
      <c r="K83" s="217"/>
      <c r="L83" s="51"/>
      <c r="M83" s="51"/>
      <c r="N83" s="51"/>
      <c r="P83" s="216"/>
      <c r="R83" s="51"/>
      <c r="S83" s="51"/>
      <c r="T83" s="51"/>
      <c r="U83" s="51"/>
      <c r="V83" s="51"/>
      <c r="W83" s="51"/>
      <c r="X83" s="51"/>
      <c r="Y83" s="51"/>
      <c r="Z83" s="51"/>
      <c r="AA83" s="51"/>
      <c r="AB83" s="371">
        <v>236000</v>
      </c>
      <c r="AC83" s="379">
        <v>239000</v>
      </c>
      <c r="AD83" s="494">
        <v>6110</v>
      </c>
      <c r="AE83" s="496">
        <v>4490</v>
      </c>
      <c r="AF83" s="496">
        <v>2870</v>
      </c>
      <c r="AG83" s="496">
        <v>1260</v>
      </c>
      <c r="AH83" s="491">
        <v>0</v>
      </c>
      <c r="AI83" s="491">
        <v>0</v>
      </c>
      <c r="AJ83" s="491">
        <v>0</v>
      </c>
      <c r="AK83" s="492">
        <v>0</v>
      </c>
      <c r="AL83" s="277">
        <f t="shared" si="3"/>
        <v>0</v>
      </c>
      <c r="AM83" s="276">
        <f t="shared" si="3"/>
        <v>0</v>
      </c>
      <c r="AN83" s="373">
        <v>32400</v>
      </c>
    </row>
    <row r="84" spans="1:40" s="98" customFormat="1" ht="15.75" customHeight="1">
      <c r="A84" s="51"/>
      <c r="B84" s="217"/>
      <c r="C84" s="217"/>
      <c r="D84" s="217" t="s">
        <v>116</v>
      </c>
      <c r="E84" s="217" t="s">
        <v>117</v>
      </c>
      <c r="F84" s="217"/>
      <c r="G84" s="217"/>
      <c r="H84" s="217"/>
      <c r="I84" s="217"/>
      <c r="J84" s="217"/>
      <c r="K84" s="217"/>
      <c r="L84" s="217"/>
      <c r="M84" s="217"/>
      <c r="N84" s="51"/>
      <c r="P84" s="216"/>
      <c r="R84" s="51"/>
      <c r="S84" s="51"/>
      <c r="T84" s="51"/>
      <c r="U84" s="51"/>
      <c r="V84" s="51"/>
      <c r="W84" s="51"/>
      <c r="X84" s="51"/>
      <c r="Y84" s="51"/>
      <c r="Z84" s="51"/>
      <c r="AA84" s="51"/>
      <c r="AB84" s="367">
        <v>239000</v>
      </c>
      <c r="AC84" s="378">
        <v>242000</v>
      </c>
      <c r="AD84" s="493">
        <v>6210</v>
      </c>
      <c r="AE84" s="495">
        <v>4590</v>
      </c>
      <c r="AF84" s="495">
        <v>2980</v>
      </c>
      <c r="AG84" s="495">
        <v>1360</v>
      </c>
      <c r="AH84" s="488">
        <v>0</v>
      </c>
      <c r="AI84" s="488">
        <v>0</v>
      </c>
      <c r="AJ84" s="488">
        <v>0</v>
      </c>
      <c r="AK84" s="489">
        <v>0</v>
      </c>
      <c r="AL84" s="277">
        <f t="shared" si="3"/>
        <v>0</v>
      </c>
      <c r="AM84" s="276">
        <f t="shared" si="3"/>
        <v>0</v>
      </c>
      <c r="AN84" s="368">
        <v>33400</v>
      </c>
    </row>
    <row r="85" spans="1:40" s="98" customFormat="1" ht="12.75" customHeight="1">
      <c r="A85" s="51"/>
      <c r="B85" s="217"/>
      <c r="C85" s="217"/>
      <c r="D85" s="217"/>
      <c r="E85" s="217" t="s">
        <v>118</v>
      </c>
      <c r="F85" s="217"/>
      <c r="G85" s="217"/>
      <c r="H85" s="217"/>
      <c r="I85" s="217"/>
      <c r="J85" s="217"/>
      <c r="K85" s="217"/>
      <c r="L85" s="217"/>
      <c r="M85" s="217"/>
      <c r="N85" s="51"/>
      <c r="P85" s="216"/>
      <c r="R85" s="51"/>
      <c r="S85" s="51"/>
      <c r="T85" s="51"/>
      <c r="U85" s="51"/>
      <c r="V85" s="51"/>
      <c r="W85" s="51"/>
      <c r="X85" s="51"/>
      <c r="Y85" s="51"/>
      <c r="Z85" s="51"/>
      <c r="AA85" s="51"/>
      <c r="AB85" s="367">
        <v>242000</v>
      </c>
      <c r="AC85" s="378">
        <v>245000</v>
      </c>
      <c r="AD85" s="493">
        <v>6320</v>
      </c>
      <c r="AE85" s="495">
        <v>4710</v>
      </c>
      <c r="AF85" s="495">
        <v>3080</v>
      </c>
      <c r="AG85" s="495">
        <v>1470</v>
      </c>
      <c r="AH85" s="488">
        <v>0</v>
      </c>
      <c r="AI85" s="488">
        <v>0</v>
      </c>
      <c r="AJ85" s="488">
        <v>0</v>
      </c>
      <c r="AK85" s="489">
        <v>0</v>
      </c>
      <c r="AL85" s="277">
        <f t="shared" ref="AL85:AM104" si="4">IF(AK85-$Z$19&gt;0,AK85-$Z$19,0)</f>
        <v>0</v>
      </c>
      <c r="AM85" s="276">
        <f t="shared" si="4"/>
        <v>0</v>
      </c>
      <c r="AN85" s="368">
        <v>34400</v>
      </c>
    </row>
    <row r="86" spans="1:40" s="98" customFormat="1" ht="18.75" customHeight="1">
      <c r="A86" s="51"/>
      <c r="B86" s="217"/>
      <c r="C86" s="217"/>
      <c r="D86" s="217"/>
      <c r="E86" s="217" t="s">
        <v>119</v>
      </c>
      <c r="F86" s="217"/>
      <c r="G86" s="217"/>
      <c r="H86" s="217"/>
      <c r="I86" s="217"/>
      <c r="J86" s="217"/>
      <c r="K86" s="217"/>
      <c r="L86" s="217"/>
      <c r="M86" s="217"/>
      <c r="N86" s="51"/>
      <c r="P86" s="216"/>
      <c r="R86" s="51"/>
      <c r="S86" s="51"/>
      <c r="T86" s="51"/>
      <c r="U86" s="51"/>
      <c r="V86" s="51"/>
      <c r="W86" s="51"/>
      <c r="X86" s="51"/>
      <c r="Y86" s="51"/>
      <c r="Z86" s="51"/>
      <c r="AA86" s="51"/>
      <c r="AB86" s="367">
        <v>245000</v>
      </c>
      <c r="AC86" s="378">
        <v>248000</v>
      </c>
      <c r="AD86" s="493">
        <v>6420</v>
      </c>
      <c r="AE86" s="495">
        <v>4810</v>
      </c>
      <c r="AF86" s="495">
        <v>3200</v>
      </c>
      <c r="AG86" s="495">
        <v>1570</v>
      </c>
      <c r="AH86" s="488">
        <v>0</v>
      </c>
      <c r="AI86" s="488">
        <v>0</v>
      </c>
      <c r="AJ86" s="488">
        <v>0</v>
      </c>
      <c r="AK86" s="489">
        <v>0</v>
      </c>
      <c r="AL86" s="277">
        <f t="shared" si="4"/>
        <v>0</v>
      </c>
      <c r="AM86" s="276">
        <f t="shared" si="4"/>
        <v>0</v>
      </c>
      <c r="AN86" s="368">
        <v>35400</v>
      </c>
    </row>
    <row r="87" spans="1:40" s="98" customFormat="1" ht="15" customHeight="1">
      <c r="A87" s="51"/>
      <c r="B87" s="217"/>
      <c r="C87" s="217"/>
      <c r="D87" s="217" t="s">
        <v>120</v>
      </c>
      <c r="E87" s="217" t="s">
        <v>121</v>
      </c>
      <c r="F87" s="217"/>
      <c r="G87" s="217"/>
      <c r="H87" s="217"/>
      <c r="I87" s="217"/>
      <c r="J87" s="217"/>
      <c r="K87" s="217"/>
      <c r="L87" s="217"/>
      <c r="M87" s="217"/>
      <c r="N87" s="51"/>
      <c r="P87" s="216"/>
      <c r="R87" s="51"/>
      <c r="S87" s="51"/>
      <c r="T87" s="51"/>
      <c r="U87" s="51"/>
      <c r="V87" s="51"/>
      <c r="W87" s="51"/>
      <c r="X87" s="51"/>
      <c r="Y87" s="51"/>
      <c r="Z87" s="51"/>
      <c r="AA87" s="51"/>
      <c r="AB87" s="367">
        <v>248000</v>
      </c>
      <c r="AC87" s="378">
        <v>251000</v>
      </c>
      <c r="AD87" s="493">
        <v>6530</v>
      </c>
      <c r="AE87" s="495">
        <v>4920</v>
      </c>
      <c r="AF87" s="495">
        <v>3300</v>
      </c>
      <c r="AG87" s="495">
        <v>1680</v>
      </c>
      <c r="AH87" s="488"/>
      <c r="AI87" s="488">
        <v>0</v>
      </c>
      <c r="AJ87" s="488">
        <v>0</v>
      </c>
      <c r="AK87" s="489">
        <v>0</v>
      </c>
      <c r="AL87" s="277">
        <f t="shared" si="4"/>
        <v>0</v>
      </c>
      <c r="AM87" s="276">
        <f t="shared" si="4"/>
        <v>0</v>
      </c>
      <c r="AN87" s="368">
        <v>36400</v>
      </c>
    </row>
    <row r="88" spans="1:40" s="98" customFormat="1" ht="15.75" customHeight="1">
      <c r="A88" s="51"/>
      <c r="B88" s="217"/>
      <c r="C88" s="217"/>
      <c r="D88" s="217"/>
      <c r="E88" s="217" t="s">
        <v>122</v>
      </c>
      <c r="F88" s="217"/>
      <c r="G88" s="217"/>
      <c r="H88" s="217"/>
      <c r="I88" s="217"/>
      <c r="J88" s="217"/>
      <c r="K88" s="217"/>
      <c r="L88" s="217"/>
      <c r="M88" s="217"/>
      <c r="N88" s="51"/>
      <c r="P88" s="216"/>
      <c r="R88" s="51"/>
      <c r="S88" s="51"/>
      <c r="T88" s="51"/>
      <c r="U88" s="51"/>
      <c r="V88" s="51"/>
      <c r="W88" s="51"/>
      <c r="X88" s="51"/>
      <c r="Y88" s="51"/>
      <c r="Z88" s="51"/>
      <c r="AA88" s="51"/>
      <c r="AB88" s="371">
        <v>251000</v>
      </c>
      <c r="AC88" s="379">
        <v>254000</v>
      </c>
      <c r="AD88" s="494">
        <v>6640</v>
      </c>
      <c r="AE88" s="496">
        <v>5020</v>
      </c>
      <c r="AF88" s="496">
        <v>3410</v>
      </c>
      <c r="AG88" s="496">
        <v>1790</v>
      </c>
      <c r="AH88" s="491">
        <v>170</v>
      </c>
      <c r="AI88" s="491">
        <v>0</v>
      </c>
      <c r="AJ88" s="491">
        <v>0</v>
      </c>
      <c r="AK88" s="492">
        <v>0</v>
      </c>
      <c r="AL88" s="277">
        <f t="shared" si="4"/>
        <v>0</v>
      </c>
      <c r="AM88" s="276">
        <f t="shared" si="4"/>
        <v>0</v>
      </c>
      <c r="AN88" s="373">
        <v>37500</v>
      </c>
    </row>
    <row r="89" spans="1:40" s="98" customFormat="1" ht="18" customHeight="1">
      <c r="A89" s="51"/>
      <c r="B89" s="217"/>
      <c r="C89" s="217"/>
      <c r="D89" s="217"/>
      <c r="E89" s="217"/>
      <c r="F89" s="217" t="s">
        <v>123</v>
      </c>
      <c r="G89" s="217"/>
      <c r="H89" s="217"/>
      <c r="I89" s="217"/>
      <c r="J89" s="217"/>
      <c r="K89" s="312" t="s">
        <v>88</v>
      </c>
      <c r="L89" s="312"/>
      <c r="M89" s="312"/>
      <c r="N89" s="51"/>
      <c r="P89" s="216"/>
      <c r="R89" s="51"/>
      <c r="S89" s="51"/>
      <c r="T89" s="51"/>
      <c r="U89" s="51"/>
      <c r="V89" s="51"/>
      <c r="W89" s="51"/>
      <c r="X89" s="51"/>
      <c r="Y89" s="51"/>
      <c r="Z89" s="51"/>
      <c r="AA89" s="51"/>
      <c r="AB89" s="367">
        <v>254000</v>
      </c>
      <c r="AC89" s="378">
        <v>257000</v>
      </c>
      <c r="AD89" s="493">
        <v>6750</v>
      </c>
      <c r="AE89" s="495">
        <v>5140</v>
      </c>
      <c r="AF89" s="495">
        <v>3510</v>
      </c>
      <c r="AG89" s="495">
        <v>1900</v>
      </c>
      <c r="AH89" s="488">
        <v>290</v>
      </c>
      <c r="AI89" s="488">
        <v>0</v>
      </c>
      <c r="AJ89" s="488">
        <v>0</v>
      </c>
      <c r="AK89" s="489">
        <v>0</v>
      </c>
      <c r="AL89" s="277">
        <f t="shared" si="4"/>
        <v>0</v>
      </c>
      <c r="AM89" s="276">
        <f t="shared" si="4"/>
        <v>0</v>
      </c>
      <c r="AN89" s="368">
        <v>38500</v>
      </c>
    </row>
    <row r="90" spans="1:40" s="98" customFormat="1" ht="18" customHeight="1">
      <c r="A90" s="314"/>
      <c r="B90" s="315"/>
      <c r="C90" s="315"/>
      <c r="D90" s="315"/>
      <c r="E90" s="315"/>
      <c r="F90" s="315"/>
      <c r="G90" s="315"/>
      <c r="H90" s="315"/>
      <c r="I90" s="315"/>
      <c r="J90" s="315"/>
      <c r="K90" s="315"/>
      <c r="L90" s="315"/>
      <c r="M90" s="315"/>
      <c r="N90" s="316"/>
      <c r="P90" s="216"/>
      <c r="R90" s="51"/>
      <c r="S90" s="51"/>
      <c r="T90" s="51"/>
      <c r="U90" s="51"/>
      <c r="V90" s="51"/>
      <c r="W90" s="51"/>
      <c r="X90" s="51"/>
      <c r="Y90" s="51"/>
      <c r="Z90" s="51"/>
      <c r="AA90" s="51"/>
      <c r="AB90" s="367">
        <v>257000</v>
      </c>
      <c r="AC90" s="378">
        <v>260000</v>
      </c>
      <c r="AD90" s="493">
        <v>6850</v>
      </c>
      <c r="AE90" s="495">
        <v>5240</v>
      </c>
      <c r="AF90" s="495">
        <v>3620</v>
      </c>
      <c r="AG90" s="495">
        <v>2000</v>
      </c>
      <c r="AH90" s="488">
        <v>390</v>
      </c>
      <c r="AI90" s="488">
        <v>0</v>
      </c>
      <c r="AJ90" s="488">
        <v>0</v>
      </c>
      <c r="AK90" s="489">
        <v>0</v>
      </c>
      <c r="AL90" s="277">
        <f t="shared" si="4"/>
        <v>0</v>
      </c>
      <c r="AM90" s="276">
        <f t="shared" si="4"/>
        <v>0</v>
      </c>
      <c r="AN90" s="368">
        <v>39400</v>
      </c>
    </row>
    <row r="91" spans="1:40" s="98" customFormat="1" ht="18" customHeight="1">
      <c r="A91" s="51"/>
      <c r="B91" s="217"/>
      <c r="C91" s="217"/>
      <c r="D91" s="217"/>
      <c r="E91" s="217"/>
      <c r="F91" s="217"/>
      <c r="G91" s="217"/>
      <c r="H91" s="217"/>
      <c r="I91" s="217"/>
      <c r="J91" s="217"/>
      <c r="K91" s="217"/>
      <c r="L91" s="217"/>
      <c r="M91" s="217"/>
      <c r="N91" s="51"/>
      <c r="P91" s="216"/>
      <c r="R91" s="51"/>
      <c r="S91" s="51"/>
      <c r="T91" s="51"/>
      <c r="U91" s="51"/>
      <c r="V91" s="51"/>
      <c r="W91" s="51"/>
      <c r="X91" s="51"/>
      <c r="Y91" s="51"/>
      <c r="Z91" s="51"/>
      <c r="AA91" s="51"/>
      <c r="AB91" s="367">
        <v>260000</v>
      </c>
      <c r="AC91" s="378">
        <v>263000</v>
      </c>
      <c r="AD91" s="493">
        <v>6960</v>
      </c>
      <c r="AE91" s="495">
        <v>5350</v>
      </c>
      <c r="AF91" s="495">
        <v>3730</v>
      </c>
      <c r="AG91" s="495">
        <v>2110</v>
      </c>
      <c r="AH91" s="488">
        <v>500</v>
      </c>
      <c r="AI91" s="488">
        <v>0</v>
      </c>
      <c r="AJ91" s="488">
        <v>0</v>
      </c>
      <c r="AK91" s="489">
        <v>0</v>
      </c>
      <c r="AL91" s="277">
        <f t="shared" si="4"/>
        <v>0</v>
      </c>
      <c r="AM91" s="276">
        <f t="shared" si="4"/>
        <v>0</v>
      </c>
      <c r="AN91" s="368">
        <v>40400</v>
      </c>
    </row>
    <row r="92" spans="1:40" s="98" customFormat="1" ht="18.75" customHeight="1">
      <c r="A92" s="51"/>
      <c r="B92" s="217"/>
      <c r="C92" s="217"/>
      <c r="D92" s="217"/>
      <c r="E92" s="217"/>
      <c r="F92" s="217"/>
      <c r="G92" s="217"/>
      <c r="H92" s="217"/>
      <c r="I92" s="217"/>
      <c r="J92" s="217"/>
      <c r="K92" s="217"/>
      <c r="L92" s="433"/>
      <c r="M92" s="433"/>
      <c r="N92" s="433"/>
      <c r="O92" s="433"/>
      <c r="P92" s="216"/>
      <c r="R92" s="51"/>
      <c r="S92" s="51"/>
      <c r="T92" s="51"/>
      <c r="U92" s="51"/>
      <c r="V92" s="51"/>
      <c r="W92" s="51"/>
      <c r="X92" s="51"/>
      <c r="Y92" s="51"/>
      <c r="Z92" s="51"/>
      <c r="AA92" s="51"/>
      <c r="AB92" s="367">
        <v>263000</v>
      </c>
      <c r="AC92" s="378">
        <v>266000</v>
      </c>
      <c r="AD92" s="493">
        <v>7070</v>
      </c>
      <c r="AE92" s="495">
        <v>5450</v>
      </c>
      <c r="AF92" s="495">
        <v>3840</v>
      </c>
      <c r="AG92" s="495">
        <v>2220</v>
      </c>
      <c r="AH92" s="495">
        <v>600</v>
      </c>
      <c r="AI92" s="488">
        <v>0</v>
      </c>
      <c r="AJ92" s="488">
        <v>0</v>
      </c>
      <c r="AK92" s="489">
        <v>0</v>
      </c>
      <c r="AL92" s="277">
        <f t="shared" si="4"/>
        <v>0</v>
      </c>
      <c r="AM92" s="276">
        <f t="shared" si="4"/>
        <v>0</v>
      </c>
      <c r="AN92" s="368">
        <v>41500</v>
      </c>
    </row>
    <row r="93" spans="1:40" s="98" customFormat="1" ht="15" customHeight="1">
      <c r="A93" s="51"/>
      <c r="B93" s="217"/>
      <c r="C93" s="217"/>
      <c r="D93" s="217"/>
      <c r="E93" s="217"/>
      <c r="F93" s="217"/>
      <c r="G93" s="217"/>
      <c r="H93" s="217"/>
      <c r="I93" s="217"/>
      <c r="J93" s="217"/>
      <c r="K93" s="217"/>
      <c r="L93" s="433"/>
      <c r="M93" s="433"/>
      <c r="N93" s="433"/>
      <c r="O93" s="433"/>
      <c r="P93" s="216"/>
      <c r="R93" s="51"/>
      <c r="S93" s="51"/>
      <c r="T93" s="51"/>
      <c r="U93" s="51"/>
      <c r="V93" s="51"/>
      <c r="W93" s="51"/>
      <c r="X93" s="51"/>
      <c r="Y93" s="51"/>
      <c r="Z93" s="51"/>
      <c r="AA93" s="51"/>
      <c r="AB93" s="371">
        <v>266000</v>
      </c>
      <c r="AC93" s="379">
        <v>269000</v>
      </c>
      <c r="AD93" s="494">
        <v>7180</v>
      </c>
      <c r="AE93" s="496">
        <v>5560</v>
      </c>
      <c r="AF93" s="496">
        <v>3940</v>
      </c>
      <c r="AG93" s="496">
        <v>2330</v>
      </c>
      <c r="AH93" s="496">
        <v>710</v>
      </c>
      <c r="AI93" s="491">
        <v>0</v>
      </c>
      <c r="AJ93" s="491">
        <v>0</v>
      </c>
      <c r="AK93" s="492">
        <v>0</v>
      </c>
      <c r="AL93" s="277">
        <f t="shared" si="4"/>
        <v>0</v>
      </c>
      <c r="AM93" s="276">
        <f t="shared" si="4"/>
        <v>0</v>
      </c>
      <c r="AN93" s="373">
        <v>42500</v>
      </c>
    </row>
    <row r="94" spans="1:40" s="98" customFormat="1" ht="12.75" customHeight="1">
      <c r="A94" s="51"/>
      <c r="B94" s="217"/>
      <c r="C94" s="217"/>
      <c r="D94" s="217"/>
      <c r="E94" s="217"/>
      <c r="F94" s="217"/>
      <c r="G94" s="217"/>
      <c r="H94" s="217"/>
      <c r="I94" s="217"/>
      <c r="J94" s="217"/>
      <c r="K94" s="217"/>
      <c r="L94" s="217"/>
      <c r="M94" s="217"/>
      <c r="N94" s="51"/>
      <c r="O94" s="51"/>
      <c r="P94" s="216"/>
      <c r="R94" s="51"/>
      <c r="S94" s="51"/>
      <c r="T94" s="51"/>
      <c r="U94" s="51"/>
      <c r="V94" s="51"/>
      <c r="W94" s="51"/>
      <c r="X94" s="51"/>
      <c r="Y94" s="51"/>
      <c r="Z94" s="51"/>
      <c r="AA94" s="51"/>
      <c r="AB94" s="367">
        <v>269000</v>
      </c>
      <c r="AC94" s="378">
        <v>272000</v>
      </c>
      <c r="AD94" s="493">
        <v>7280</v>
      </c>
      <c r="AE94" s="495">
        <v>5670</v>
      </c>
      <c r="AF94" s="495">
        <v>4050</v>
      </c>
      <c r="AG94" s="495">
        <v>2430</v>
      </c>
      <c r="AH94" s="495">
        <v>820</v>
      </c>
      <c r="AI94" s="488">
        <v>0</v>
      </c>
      <c r="AJ94" s="488">
        <v>0</v>
      </c>
      <c r="AK94" s="489">
        <v>0</v>
      </c>
      <c r="AL94" s="277">
        <f t="shared" si="4"/>
        <v>0</v>
      </c>
      <c r="AM94" s="276">
        <f t="shared" si="4"/>
        <v>0</v>
      </c>
      <c r="AN94" s="368">
        <v>43500</v>
      </c>
    </row>
    <row r="95" spans="1:40" s="98" customFormat="1" ht="14.25" customHeight="1">
      <c r="A95" s="51"/>
      <c r="B95" s="217"/>
      <c r="C95" s="217"/>
      <c r="D95" s="217"/>
      <c r="E95" s="217"/>
      <c r="F95" s="217"/>
      <c r="G95" s="217"/>
      <c r="H95" s="217"/>
      <c r="I95" s="217"/>
      <c r="J95" s="217"/>
      <c r="K95" s="217"/>
      <c r="L95" s="51"/>
      <c r="M95" s="51"/>
      <c r="N95" s="51"/>
      <c r="O95" s="51"/>
      <c r="P95" s="216"/>
      <c r="R95" s="339"/>
      <c r="S95" s="51"/>
      <c r="T95" s="51"/>
      <c r="U95" s="51"/>
      <c r="V95" s="51"/>
      <c r="W95" s="51"/>
      <c r="X95" s="51"/>
      <c r="Y95" s="51"/>
      <c r="Z95" s="51"/>
      <c r="AA95" s="51"/>
      <c r="AB95" s="367">
        <v>272000</v>
      </c>
      <c r="AC95" s="378">
        <v>275000</v>
      </c>
      <c r="AD95" s="493">
        <v>7390</v>
      </c>
      <c r="AE95" s="495">
        <v>5780</v>
      </c>
      <c r="AF95" s="495">
        <v>4160</v>
      </c>
      <c r="AG95" s="495">
        <v>2540</v>
      </c>
      <c r="AH95" s="495">
        <v>930</v>
      </c>
      <c r="AI95" s="488">
        <v>0</v>
      </c>
      <c r="AJ95" s="488">
        <v>0</v>
      </c>
      <c r="AK95" s="489">
        <v>0</v>
      </c>
      <c r="AL95" s="277">
        <f t="shared" si="4"/>
        <v>0</v>
      </c>
      <c r="AM95" s="276">
        <f t="shared" si="4"/>
        <v>0</v>
      </c>
      <c r="AN95" s="368">
        <v>44500</v>
      </c>
    </row>
    <row r="96" spans="1:40" s="98" customFormat="1" ht="17.25" customHeight="1">
      <c r="A96" s="51"/>
      <c r="B96" s="217"/>
      <c r="C96" s="217"/>
      <c r="D96" s="217"/>
      <c r="E96" s="217"/>
      <c r="F96" s="217"/>
      <c r="G96" s="217"/>
      <c r="H96" s="217"/>
      <c r="I96" s="217"/>
      <c r="J96" s="217"/>
      <c r="K96" s="217"/>
      <c r="L96" s="433"/>
      <c r="M96" s="433"/>
      <c r="N96" s="433"/>
      <c r="O96" s="433"/>
      <c r="P96" s="216"/>
      <c r="R96" s="51"/>
      <c r="S96" s="339"/>
      <c r="T96" s="339"/>
      <c r="U96" s="339"/>
      <c r="V96" s="339"/>
      <c r="W96" s="339"/>
      <c r="X96" s="339"/>
      <c r="Y96" s="339"/>
      <c r="Z96" s="339"/>
      <c r="AA96" s="51"/>
      <c r="AB96" s="367">
        <v>275000</v>
      </c>
      <c r="AC96" s="378">
        <v>278000</v>
      </c>
      <c r="AD96" s="493">
        <v>7490</v>
      </c>
      <c r="AE96" s="495">
        <v>5880</v>
      </c>
      <c r="AF96" s="495">
        <v>4270</v>
      </c>
      <c r="AG96" s="495">
        <v>2640</v>
      </c>
      <c r="AH96" s="495">
        <v>1030</v>
      </c>
      <c r="AI96" s="488">
        <v>0</v>
      </c>
      <c r="AJ96" s="488">
        <v>0</v>
      </c>
      <c r="AK96" s="489">
        <v>0</v>
      </c>
      <c r="AL96" s="277">
        <f t="shared" si="4"/>
        <v>0</v>
      </c>
      <c r="AM96" s="276">
        <f t="shared" si="4"/>
        <v>0</v>
      </c>
      <c r="AN96" s="368">
        <v>45500</v>
      </c>
    </row>
    <row r="97" spans="1:40" s="98" customFormat="1" ht="13.5" customHeight="1">
      <c r="A97" s="51"/>
      <c r="B97" s="217"/>
      <c r="C97" s="217"/>
      <c r="D97" s="217"/>
      <c r="E97" s="217"/>
      <c r="F97" s="217"/>
      <c r="G97" s="217"/>
      <c r="H97" s="217"/>
      <c r="I97" s="217"/>
      <c r="J97" s="217"/>
      <c r="K97" s="217"/>
      <c r="L97" s="433"/>
      <c r="M97" s="433"/>
      <c r="N97" s="433"/>
      <c r="O97" s="433"/>
      <c r="P97" s="216"/>
      <c r="R97" s="51"/>
      <c r="S97" s="51"/>
      <c r="T97" s="51"/>
      <c r="U97" s="51"/>
      <c r="V97" s="51"/>
      <c r="W97" s="51"/>
      <c r="X97" s="51"/>
      <c r="Y97" s="51"/>
      <c r="Z97" s="51"/>
      <c r="AA97" s="51"/>
      <c r="AB97" s="367">
        <v>278000</v>
      </c>
      <c r="AC97" s="378">
        <v>281000</v>
      </c>
      <c r="AD97" s="493">
        <v>7610</v>
      </c>
      <c r="AE97" s="495">
        <v>5990</v>
      </c>
      <c r="AF97" s="495">
        <v>4370</v>
      </c>
      <c r="AG97" s="495">
        <v>2760</v>
      </c>
      <c r="AH97" s="495">
        <v>1140</v>
      </c>
      <c r="AI97" s="488">
        <v>0</v>
      </c>
      <c r="AJ97" s="488">
        <v>0</v>
      </c>
      <c r="AK97" s="489">
        <v>0</v>
      </c>
      <c r="AL97" s="277">
        <f t="shared" si="4"/>
        <v>0</v>
      </c>
      <c r="AM97" s="276">
        <f t="shared" si="4"/>
        <v>0</v>
      </c>
      <c r="AN97" s="368">
        <v>46600</v>
      </c>
    </row>
    <row r="98" spans="1:40" s="98" customFormat="1" ht="13.5" customHeight="1">
      <c r="A98" s="51"/>
      <c r="B98" s="217"/>
      <c r="C98" s="217"/>
      <c r="D98" s="217"/>
      <c r="E98" s="217"/>
      <c r="F98" s="217"/>
      <c r="G98" s="217"/>
      <c r="H98" s="217"/>
      <c r="I98" s="217"/>
      <c r="J98" s="217"/>
      <c r="K98" s="217"/>
      <c r="L98" s="433"/>
      <c r="M98" s="433"/>
      <c r="N98" s="433"/>
      <c r="O98" s="433"/>
      <c r="P98" s="216"/>
      <c r="R98" s="51"/>
      <c r="S98" s="51"/>
      <c r="T98" s="51"/>
      <c r="U98" s="51"/>
      <c r="V98" s="51"/>
      <c r="W98" s="51"/>
      <c r="X98" s="51"/>
      <c r="Y98" s="51"/>
      <c r="Z98" s="51"/>
      <c r="AA98" s="51"/>
      <c r="AB98" s="371">
        <v>281000</v>
      </c>
      <c r="AC98" s="379">
        <v>284000</v>
      </c>
      <c r="AD98" s="494">
        <v>7710</v>
      </c>
      <c r="AE98" s="496">
        <v>6100</v>
      </c>
      <c r="AF98" s="496">
        <v>4480</v>
      </c>
      <c r="AG98" s="496">
        <v>2860</v>
      </c>
      <c r="AH98" s="496">
        <v>1250</v>
      </c>
      <c r="AI98" s="491">
        <v>0</v>
      </c>
      <c r="AJ98" s="491">
        <v>0</v>
      </c>
      <c r="AK98" s="492">
        <v>0</v>
      </c>
      <c r="AL98" s="277">
        <f t="shared" si="4"/>
        <v>0</v>
      </c>
      <c r="AM98" s="276">
        <f t="shared" si="4"/>
        <v>0</v>
      </c>
      <c r="AN98" s="373">
        <v>47600</v>
      </c>
    </row>
    <row r="99" spans="1:40" s="98" customFormat="1" ht="13.5" customHeight="1">
      <c r="A99" s="51"/>
      <c r="B99" s="217"/>
      <c r="C99" s="217"/>
      <c r="D99" s="217"/>
      <c r="E99" s="217"/>
      <c r="F99" s="217"/>
      <c r="G99" s="217"/>
      <c r="H99" s="217"/>
      <c r="I99" s="217"/>
      <c r="J99" s="217"/>
      <c r="K99" s="217"/>
      <c r="L99" s="51"/>
      <c r="M99" s="51"/>
      <c r="N99" s="51"/>
      <c r="O99" s="51"/>
      <c r="P99" s="216"/>
      <c r="R99" s="51"/>
      <c r="S99" s="51"/>
      <c r="T99" s="51"/>
      <c r="U99" s="51"/>
      <c r="V99" s="51"/>
      <c r="W99" s="51"/>
      <c r="X99" s="51"/>
      <c r="Y99" s="51"/>
      <c r="Z99" s="51"/>
      <c r="AA99" s="51"/>
      <c r="AB99" s="416">
        <v>284000</v>
      </c>
      <c r="AC99" s="417">
        <v>287000</v>
      </c>
      <c r="AD99" s="497">
        <v>7820</v>
      </c>
      <c r="AE99" s="498">
        <v>6210</v>
      </c>
      <c r="AF99" s="498">
        <v>4580</v>
      </c>
      <c r="AG99" s="498">
        <v>2970</v>
      </c>
      <c r="AH99" s="498">
        <v>1360</v>
      </c>
      <c r="AI99" s="499">
        <v>0</v>
      </c>
      <c r="AJ99" s="499">
        <v>0</v>
      </c>
      <c r="AK99" s="500">
        <v>0</v>
      </c>
      <c r="AL99" s="277">
        <f t="shared" si="4"/>
        <v>0</v>
      </c>
      <c r="AM99" s="276">
        <f t="shared" si="4"/>
        <v>0</v>
      </c>
      <c r="AN99" s="419">
        <v>48600</v>
      </c>
    </row>
    <row r="100" spans="1:40" s="98" customFormat="1" ht="13.5" customHeight="1">
      <c r="A100" s="51"/>
      <c r="B100" s="217"/>
      <c r="C100" s="217"/>
      <c r="D100" s="217"/>
      <c r="E100" s="217"/>
      <c r="F100" s="217"/>
      <c r="G100" s="217"/>
      <c r="H100" s="217"/>
      <c r="I100" s="217"/>
      <c r="J100" s="217"/>
      <c r="K100" s="217"/>
      <c r="L100" s="213"/>
      <c r="M100" s="213"/>
      <c r="N100" s="213"/>
      <c r="O100" s="213"/>
      <c r="P100" s="216"/>
      <c r="R100" s="51"/>
      <c r="S100" s="51"/>
      <c r="T100" s="51"/>
      <c r="U100" s="51"/>
      <c r="V100" s="51"/>
      <c r="W100" s="51"/>
      <c r="X100" s="51"/>
      <c r="Y100" s="51"/>
      <c r="Z100" s="51"/>
      <c r="AA100" s="51"/>
      <c r="AB100" s="367">
        <v>287000</v>
      </c>
      <c r="AC100" s="378">
        <v>290000</v>
      </c>
      <c r="AD100" s="493">
        <v>7920</v>
      </c>
      <c r="AE100" s="495">
        <v>6310</v>
      </c>
      <c r="AF100" s="495">
        <v>4700</v>
      </c>
      <c r="AG100" s="495">
        <v>3070</v>
      </c>
      <c r="AH100" s="495">
        <v>1460</v>
      </c>
      <c r="AI100" s="488">
        <v>0</v>
      </c>
      <c r="AJ100" s="488">
        <v>0</v>
      </c>
      <c r="AK100" s="489">
        <v>0</v>
      </c>
      <c r="AL100" s="277">
        <f t="shared" si="4"/>
        <v>0</v>
      </c>
      <c r="AM100" s="276">
        <f t="shared" si="4"/>
        <v>0</v>
      </c>
      <c r="AN100" s="368">
        <v>49500</v>
      </c>
    </row>
    <row r="101" spans="1:40" s="98" customFormat="1" ht="13.5" customHeight="1">
      <c r="A101" s="51"/>
      <c r="B101" s="217"/>
      <c r="C101" s="217"/>
      <c r="D101" s="217"/>
      <c r="E101" s="217"/>
      <c r="F101" s="217"/>
      <c r="G101" s="217"/>
      <c r="H101" s="217"/>
      <c r="I101" s="217"/>
      <c r="J101" s="217"/>
      <c r="K101" s="217"/>
      <c r="L101" s="213"/>
      <c r="M101" s="213"/>
      <c r="N101" s="213"/>
      <c r="O101" s="213"/>
      <c r="P101" s="216"/>
      <c r="Q101" s="51"/>
      <c r="R101" s="51"/>
      <c r="S101" s="51"/>
      <c r="T101" s="51"/>
      <c r="U101" s="51"/>
      <c r="V101" s="51"/>
      <c r="W101" s="51"/>
      <c r="X101" s="51"/>
      <c r="Y101" s="51"/>
      <c r="Z101" s="51"/>
      <c r="AA101" s="51"/>
      <c r="AB101" s="367">
        <v>290000</v>
      </c>
      <c r="AC101" s="378">
        <v>293000</v>
      </c>
      <c r="AD101" s="493">
        <v>8040</v>
      </c>
      <c r="AE101" s="495">
        <v>6420</v>
      </c>
      <c r="AF101" s="495">
        <v>4800</v>
      </c>
      <c r="AG101" s="495">
        <v>3190</v>
      </c>
      <c r="AH101" s="495">
        <v>1540</v>
      </c>
      <c r="AI101" s="488">
        <v>0</v>
      </c>
      <c r="AJ101" s="488">
        <v>0</v>
      </c>
      <c r="AK101" s="489">
        <v>0</v>
      </c>
      <c r="AL101" s="277">
        <f t="shared" si="4"/>
        <v>0</v>
      </c>
      <c r="AM101" s="276">
        <f t="shared" si="4"/>
        <v>0</v>
      </c>
      <c r="AN101" s="368">
        <v>50500</v>
      </c>
    </row>
    <row r="102" spans="1:40" s="98" customFormat="1" ht="13.5" customHeight="1">
      <c r="A102" s="51"/>
      <c r="B102" s="217"/>
      <c r="C102" s="217"/>
      <c r="D102" s="217"/>
      <c r="E102" s="217"/>
      <c r="F102" s="217"/>
      <c r="G102" s="217"/>
      <c r="H102" s="217"/>
      <c r="I102" s="217"/>
      <c r="J102" s="217"/>
      <c r="K102" s="217"/>
      <c r="L102" s="213"/>
      <c r="M102" s="213"/>
      <c r="N102" s="213"/>
      <c r="O102" s="213"/>
      <c r="P102" s="216"/>
      <c r="Q102" s="51"/>
      <c r="R102" s="51"/>
      <c r="S102" s="51"/>
      <c r="T102" s="51"/>
      <c r="U102" s="51"/>
      <c r="V102" s="51"/>
      <c r="W102" s="51"/>
      <c r="X102" s="51"/>
      <c r="Y102" s="51"/>
      <c r="Z102" s="51"/>
      <c r="AA102" s="339"/>
      <c r="AB102" s="367">
        <v>293000</v>
      </c>
      <c r="AC102" s="378">
        <v>296000</v>
      </c>
      <c r="AD102" s="493">
        <v>8140</v>
      </c>
      <c r="AE102" s="495">
        <v>6520</v>
      </c>
      <c r="AF102" s="495">
        <v>4910</v>
      </c>
      <c r="AG102" s="495">
        <v>3290</v>
      </c>
      <c r="AH102" s="495">
        <v>1670</v>
      </c>
      <c r="AI102" s="488">
        <v>0</v>
      </c>
      <c r="AJ102" s="488">
        <v>0</v>
      </c>
      <c r="AK102" s="489">
        <v>0</v>
      </c>
      <c r="AL102" s="277">
        <f t="shared" si="4"/>
        <v>0</v>
      </c>
      <c r="AM102" s="276">
        <f t="shared" si="4"/>
        <v>0</v>
      </c>
      <c r="AN102" s="368">
        <v>51600</v>
      </c>
    </row>
    <row r="103" spans="1:40" s="98" customFormat="1" ht="13.5" customHeight="1">
      <c r="A103" s="51"/>
      <c r="B103" s="217"/>
      <c r="C103" s="217"/>
      <c r="D103" s="217"/>
      <c r="E103" s="217"/>
      <c r="F103" s="217"/>
      <c r="G103" s="217"/>
      <c r="H103" s="217"/>
      <c r="I103" s="217"/>
      <c r="J103" s="217"/>
      <c r="K103" s="217"/>
      <c r="L103" s="213"/>
      <c r="M103" s="213"/>
      <c r="N103" s="213"/>
      <c r="O103" s="213"/>
      <c r="P103" s="216"/>
      <c r="Q103" s="51"/>
      <c r="R103" s="51"/>
      <c r="S103" s="51"/>
      <c r="T103" s="51"/>
      <c r="U103" s="51"/>
      <c r="V103" s="51"/>
      <c r="W103" s="51"/>
      <c r="X103" s="51"/>
      <c r="Y103" s="51"/>
      <c r="Z103" s="51"/>
      <c r="AA103" s="51"/>
      <c r="AB103" s="371">
        <v>296000</v>
      </c>
      <c r="AC103" s="379">
        <v>299000</v>
      </c>
      <c r="AD103" s="494">
        <v>8250</v>
      </c>
      <c r="AE103" s="496">
        <v>6640</v>
      </c>
      <c r="AF103" s="496">
        <v>5010</v>
      </c>
      <c r="AG103" s="496">
        <v>3400</v>
      </c>
      <c r="AH103" s="496">
        <v>1790</v>
      </c>
      <c r="AI103" s="491">
        <v>160</v>
      </c>
      <c r="AJ103" s="491">
        <v>0</v>
      </c>
      <c r="AK103" s="492">
        <v>0</v>
      </c>
      <c r="AL103" s="277">
        <f t="shared" si="4"/>
        <v>0</v>
      </c>
      <c r="AM103" s="276">
        <f t="shared" si="4"/>
        <v>0</v>
      </c>
      <c r="AN103" s="373">
        <v>52300</v>
      </c>
    </row>
    <row r="104" spans="1:40" s="98" customFormat="1" ht="13.5" customHeight="1">
      <c r="A104" s="51"/>
      <c r="B104" s="217"/>
      <c r="C104" s="217"/>
      <c r="D104" s="217"/>
      <c r="E104" s="217"/>
      <c r="F104" s="217"/>
      <c r="G104" s="217"/>
      <c r="H104" s="217"/>
      <c r="I104" s="217"/>
      <c r="J104" s="217"/>
      <c r="K104" s="217"/>
      <c r="L104" s="213"/>
      <c r="M104" s="213"/>
      <c r="N104" s="213"/>
      <c r="O104" s="213"/>
      <c r="P104" s="216"/>
      <c r="Q104" s="51"/>
      <c r="R104" s="51"/>
      <c r="S104" s="51"/>
      <c r="T104" s="51"/>
      <c r="U104" s="51"/>
      <c r="V104" s="51"/>
      <c r="W104" s="51"/>
      <c r="X104" s="51"/>
      <c r="Y104" s="51"/>
      <c r="Z104" s="51"/>
      <c r="AA104" s="51"/>
      <c r="AB104" s="367">
        <v>299000</v>
      </c>
      <c r="AC104" s="378">
        <v>302000</v>
      </c>
      <c r="AD104" s="493">
        <v>8420</v>
      </c>
      <c r="AE104" s="495">
        <v>6740</v>
      </c>
      <c r="AF104" s="495">
        <v>5130</v>
      </c>
      <c r="AG104" s="495">
        <v>3510</v>
      </c>
      <c r="AH104" s="495">
        <v>1890</v>
      </c>
      <c r="AI104" s="488">
        <v>280</v>
      </c>
      <c r="AJ104" s="488">
        <v>0</v>
      </c>
      <c r="AK104" s="489">
        <v>0</v>
      </c>
      <c r="AL104" s="277">
        <f t="shared" si="4"/>
        <v>0</v>
      </c>
      <c r="AM104" s="276">
        <f t="shared" si="4"/>
        <v>0</v>
      </c>
      <c r="AN104" s="368">
        <v>52900</v>
      </c>
    </row>
    <row r="105" spans="1:40" s="98" customFormat="1" ht="13.5" customHeight="1">
      <c r="A105" s="51"/>
      <c r="B105" s="217"/>
      <c r="C105" s="217"/>
      <c r="D105" s="217"/>
      <c r="E105" s="217"/>
      <c r="F105" s="217"/>
      <c r="G105" s="217"/>
      <c r="H105" s="217"/>
      <c r="I105" s="217"/>
      <c r="J105" s="217"/>
      <c r="K105" s="217"/>
      <c r="L105" s="213"/>
      <c r="M105" s="213"/>
      <c r="N105" s="213"/>
      <c r="O105" s="213"/>
      <c r="P105" s="216"/>
      <c r="Q105" s="433"/>
      <c r="R105" s="51"/>
      <c r="S105" s="51"/>
      <c r="T105" s="51"/>
      <c r="U105" s="51"/>
      <c r="V105" s="51"/>
      <c r="W105" s="51"/>
      <c r="X105" s="51"/>
      <c r="Y105" s="51"/>
      <c r="Z105" s="51"/>
      <c r="AA105" s="51"/>
      <c r="AB105" s="367">
        <v>302000</v>
      </c>
      <c r="AC105" s="378">
        <v>305000</v>
      </c>
      <c r="AD105" s="493">
        <v>8670</v>
      </c>
      <c r="AE105" s="495">
        <v>6860</v>
      </c>
      <c r="AF105" s="495">
        <v>5250</v>
      </c>
      <c r="AG105" s="495">
        <v>3630</v>
      </c>
      <c r="AH105" s="495">
        <v>2010</v>
      </c>
      <c r="AI105" s="488">
        <v>400</v>
      </c>
      <c r="AJ105" s="488">
        <v>0</v>
      </c>
      <c r="AK105" s="489">
        <v>0</v>
      </c>
      <c r="AL105" s="277">
        <f t="shared" ref="AL105:AM124" si="5">IF(AK105-$Z$19&gt;0,AK105-$Z$19,0)</f>
        <v>0</v>
      </c>
      <c r="AM105" s="276">
        <f t="shared" si="5"/>
        <v>0</v>
      </c>
      <c r="AN105" s="368">
        <v>53500</v>
      </c>
    </row>
    <row r="106" spans="1:40" s="98" customFormat="1" ht="13.5" customHeight="1">
      <c r="A106" s="51"/>
      <c r="B106" s="217"/>
      <c r="C106" s="217"/>
      <c r="D106" s="217"/>
      <c r="E106" s="217"/>
      <c r="F106" s="217"/>
      <c r="G106" s="217"/>
      <c r="H106" s="217"/>
      <c r="I106" s="217"/>
      <c r="J106" s="217"/>
      <c r="K106" s="217"/>
      <c r="L106" s="213"/>
      <c r="M106" s="213"/>
      <c r="N106" s="213"/>
      <c r="O106" s="213"/>
      <c r="P106" s="213"/>
      <c r="Q106" s="433"/>
      <c r="R106" s="51"/>
      <c r="S106" s="51"/>
      <c r="T106" s="51"/>
      <c r="U106" s="51"/>
      <c r="V106" s="51"/>
      <c r="W106" s="51"/>
      <c r="X106" s="51"/>
      <c r="Y106" s="51"/>
      <c r="Z106" s="51"/>
      <c r="AA106" s="51"/>
      <c r="AB106" s="367">
        <v>305000</v>
      </c>
      <c r="AC106" s="378">
        <v>308000</v>
      </c>
      <c r="AD106" s="493">
        <v>8910</v>
      </c>
      <c r="AE106" s="502">
        <v>6980</v>
      </c>
      <c r="AF106" s="495">
        <v>5370</v>
      </c>
      <c r="AG106" s="495">
        <v>3760</v>
      </c>
      <c r="AH106" s="495">
        <v>2130</v>
      </c>
      <c r="AI106" s="488">
        <v>520</v>
      </c>
      <c r="AJ106" s="488">
        <v>0</v>
      </c>
      <c r="AK106" s="489">
        <v>0</v>
      </c>
      <c r="AL106" s="277">
        <f t="shared" si="5"/>
        <v>0</v>
      </c>
      <c r="AM106" s="276">
        <f t="shared" si="5"/>
        <v>0</v>
      </c>
      <c r="AN106" s="368">
        <v>54200</v>
      </c>
    </row>
    <row r="107" spans="1:40" s="98" customFormat="1" ht="13.5" customHeight="1">
      <c r="A107" s="51"/>
      <c r="B107" s="217"/>
      <c r="C107" s="217"/>
      <c r="D107" s="217"/>
      <c r="E107" s="217"/>
      <c r="F107" s="217"/>
      <c r="G107" s="217"/>
      <c r="H107" s="217"/>
      <c r="I107" s="217"/>
      <c r="J107" s="217"/>
      <c r="K107" s="217"/>
      <c r="L107" s="213"/>
      <c r="M107" s="213"/>
      <c r="N107" s="213"/>
      <c r="O107" s="213"/>
      <c r="P107" s="213"/>
      <c r="Q107" s="433"/>
      <c r="R107" s="51"/>
      <c r="S107" s="51"/>
      <c r="T107" s="51"/>
      <c r="U107" s="51"/>
      <c r="V107" s="51"/>
      <c r="W107" s="51"/>
      <c r="X107" s="51"/>
      <c r="Y107" s="51"/>
      <c r="Z107" s="51"/>
      <c r="AA107" s="51"/>
      <c r="AB107" s="367">
        <v>308000</v>
      </c>
      <c r="AC107" s="378">
        <v>311000</v>
      </c>
      <c r="AD107" s="493">
        <v>9160</v>
      </c>
      <c r="AE107" s="495">
        <v>7110</v>
      </c>
      <c r="AF107" s="495">
        <v>5490</v>
      </c>
      <c r="AG107" s="495">
        <v>3880</v>
      </c>
      <c r="AH107" s="495">
        <v>2200</v>
      </c>
      <c r="AI107" s="495">
        <v>640</v>
      </c>
      <c r="AJ107" s="488">
        <v>0</v>
      </c>
      <c r="AK107" s="489">
        <v>0</v>
      </c>
      <c r="AL107" s="277">
        <f t="shared" si="5"/>
        <v>0</v>
      </c>
      <c r="AM107" s="276">
        <f t="shared" si="5"/>
        <v>0</v>
      </c>
      <c r="AN107" s="368">
        <v>54800</v>
      </c>
    </row>
    <row r="108" spans="1:40" s="98" customFormat="1" ht="13.5" customHeight="1">
      <c r="A108" s="51"/>
      <c r="B108" s="217"/>
      <c r="C108" s="217"/>
      <c r="D108" s="217"/>
      <c r="E108" s="217"/>
      <c r="F108" s="217"/>
      <c r="G108" s="217"/>
      <c r="H108" s="217"/>
      <c r="I108" s="217"/>
      <c r="J108" s="217"/>
      <c r="K108" s="217"/>
      <c r="L108" s="213"/>
      <c r="M108" s="213"/>
      <c r="N108" s="213"/>
      <c r="O108" s="213"/>
      <c r="P108" s="213"/>
      <c r="Q108" s="51"/>
      <c r="R108" s="51"/>
      <c r="S108" s="51"/>
      <c r="T108" s="51"/>
      <c r="U108" s="51"/>
      <c r="V108" s="51"/>
      <c r="W108" s="51"/>
      <c r="X108" s="51"/>
      <c r="Y108" s="51"/>
      <c r="Z108" s="51"/>
      <c r="AA108" s="51"/>
      <c r="AB108" s="371">
        <v>311000</v>
      </c>
      <c r="AC108" s="379">
        <v>314000</v>
      </c>
      <c r="AD108" s="494">
        <v>9400</v>
      </c>
      <c r="AE108" s="496">
        <v>7230</v>
      </c>
      <c r="AF108" s="496">
        <v>5620</v>
      </c>
      <c r="AG108" s="496">
        <v>4000</v>
      </c>
      <c r="AH108" s="496">
        <v>2380</v>
      </c>
      <c r="AI108" s="496">
        <v>770</v>
      </c>
      <c r="AJ108" s="491">
        <v>0</v>
      </c>
      <c r="AK108" s="492">
        <v>0</v>
      </c>
      <c r="AL108" s="277">
        <f t="shared" si="5"/>
        <v>0</v>
      </c>
      <c r="AM108" s="276">
        <f t="shared" si="5"/>
        <v>0</v>
      </c>
      <c r="AN108" s="373">
        <v>55400</v>
      </c>
    </row>
    <row r="109" spans="1:40" s="98" customFormat="1" ht="13.5" customHeight="1">
      <c r="A109" s="51"/>
      <c r="B109" s="217"/>
      <c r="C109" s="217"/>
      <c r="D109" s="217"/>
      <c r="E109" s="217"/>
      <c r="F109" s="217"/>
      <c r="G109" s="217"/>
      <c r="H109" s="217"/>
      <c r="I109" s="217"/>
      <c r="J109" s="217"/>
      <c r="K109" s="217"/>
      <c r="L109" s="213"/>
      <c r="M109" s="213"/>
      <c r="N109" s="213"/>
      <c r="O109" s="213"/>
      <c r="P109" s="213"/>
      <c r="Q109" s="213"/>
      <c r="R109" s="51"/>
      <c r="S109" s="51"/>
      <c r="T109" s="51"/>
      <c r="U109" s="51"/>
      <c r="V109" s="51"/>
      <c r="W109" s="51"/>
      <c r="X109" s="51"/>
      <c r="Y109" s="51"/>
      <c r="Z109" s="51"/>
      <c r="AA109" s="51"/>
      <c r="AB109" s="367">
        <v>314000</v>
      </c>
      <c r="AC109" s="378">
        <v>317000</v>
      </c>
      <c r="AD109" s="493">
        <v>9650</v>
      </c>
      <c r="AE109" s="495">
        <v>7350</v>
      </c>
      <c r="AF109" s="495">
        <v>5740</v>
      </c>
      <c r="AG109" s="495">
        <v>4120</v>
      </c>
      <c r="AH109" s="495">
        <v>2500</v>
      </c>
      <c r="AI109" s="495">
        <v>890</v>
      </c>
      <c r="AJ109" s="488">
        <v>0</v>
      </c>
      <c r="AK109" s="489">
        <v>0</v>
      </c>
      <c r="AL109" s="277">
        <f t="shared" si="5"/>
        <v>0</v>
      </c>
      <c r="AM109" s="276">
        <f t="shared" si="5"/>
        <v>0</v>
      </c>
      <c r="AN109" s="368">
        <v>56100</v>
      </c>
    </row>
    <row r="110" spans="1:40" s="98" customFormat="1" ht="13.5" customHeight="1">
      <c r="A110" s="51"/>
      <c r="B110" s="217"/>
      <c r="C110" s="217"/>
      <c r="D110" s="217"/>
      <c r="E110" s="217"/>
      <c r="F110" s="217"/>
      <c r="G110" s="217"/>
      <c r="H110" s="217"/>
      <c r="I110" s="217"/>
      <c r="J110" s="217"/>
      <c r="K110" s="217"/>
      <c r="L110" s="213"/>
      <c r="M110" s="213"/>
      <c r="N110" s="213"/>
      <c r="O110" s="213"/>
      <c r="P110" s="213"/>
      <c r="Q110" s="213"/>
      <c r="R110" s="51"/>
      <c r="S110" s="51"/>
      <c r="T110" s="51"/>
      <c r="U110" s="51"/>
      <c r="V110" s="51"/>
      <c r="W110" s="51"/>
      <c r="X110" s="51"/>
      <c r="Y110" s="51"/>
      <c r="Z110" s="51"/>
      <c r="AA110" s="51"/>
      <c r="AB110" s="367">
        <v>317000</v>
      </c>
      <c r="AC110" s="378">
        <v>320000</v>
      </c>
      <c r="AD110" s="493">
        <v>9890</v>
      </c>
      <c r="AE110" s="495">
        <v>7470</v>
      </c>
      <c r="AF110" s="495">
        <v>5860</v>
      </c>
      <c r="AG110" s="495">
        <v>4250</v>
      </c>
      <c r="AH110" s="495">
        <v>2620</v>
      </c>
      <c r="AI110" s="495">
        <v>1010</v>
      </c>
      <c r="AJ110" s="488">
        <v>0</v>
      </c>
      <c r="AK110" s="489">
        <v>0</v>
      </c>
      <c r="AL110" s="277">
        <f t="shared" si="5"/>
        <v>0</v>
      </c>
      <c r="AM110" s="276">
        <f t="shared" si="5"/>
        <v>0</v>
      </c>
      <c r="AN110" s="368">
        <v>56800</v>
      </c>
    </row>
    <row r="111" spans="1:40" s="98" customFormat="1" ht="13.5" customHeight="1">
      <c r="A111" s="51"/>
      <c r="B111" s="217"/>
      <c r="C111" s="217"/>
      <c r="D111" s="217"/>
      <c r="E111" s="217"/>
      <c r="F111" s="217"/>
      <c r="G111" s="217"/>
      <c r="H111" s="217"/>
      <c r="I111" s="217"/>
      <c r="J111" s="217"/>
      <c r="K111" s="217"/>
      <c r="L111" s="213"/>
      <c r="M111" s="213"/>
      <c r="N111" s="213"/>
      <c r="O111" s="213"/>
      <c r="P111" s="213"/>
      <c r="Q111" s="213"/>
      <c r="R111" s="51"/>
      <c r="S111" s="51"/>
      <c r="T111" s="51"/>
      <c r="U111" s="51"/>
      <c r="V111" s="51"/>
      <c r="W111" s="51"/>
      <c r="X111" s="51"/>
      <c r="Y111" s="51"/>
      <c r="Z111" s="51"/>
      <c r="AA111" s="51"/>
      <c r="AB111" s="367">
        <v>320000</v>
      </c>
      <c r="AC111" s="378">
        <v>323000</v>
      </c>
      <c r="AD111" s="493">
        <v>10140</v>
      </c>
      <c r="AE111" s="495">
        <v>7600</v>
      </c>
      <c r="AF111" s="495">
        <v>5980</v>
      </c>
      <c r="AG111" s="495">
        <v>4370</v>
      </c>
      <c r="AH111" s="495">
        <v>2750</v>
      </c>
      <c r="AI111" s="495">
        <v>1130</v>
      </c>
      <c r="AJ111" s="488">
        <v>0</v>
      </c>
      <c r="AK111" s="489">
        <v>0</v>
      </c>
      <c r="AL111" s="277">
        <f t="shared" si="5"/>
        <v>0</v>
      </c>
      <c r="AM111" s="276">
        <f t="shared" si="5"/>
        <v>0</v>
      </c>
      <c r="AN111" s="368">
        <v>57700</v>
      </c>
    </row>
    <row r="112" spans="1:40" s="98" customFormat="1" ht="13.5" customHeight="1">
      <c r="A112" s="51"/>
      <c r="B112" s="217"/>
      <c r="C112" s="217"/>
      <c r="D112" s="217"/>
      <c r="E112" s="217"/>
      <c r="F112" s="217"/>
      <c r="G112" s="217"/>
      <c r="H112" s="217"/>
      <c r="I112" s="217"/>
      <c r="J112" s="217"/>
      <c r="K112" s="217"/>
      <c r="L112" s="51"/>
      <c r="M112" s="51"/>
      <c r="N112" s="51"/>
      <c r="O112" s="51"/>
      <c r="P112" s="51"/>
      <c r="Q112" s="213"/>
      <c r="R112" s="51"/>
      <c r="S112" s="51"/>
      <c r="T112" s="51"/>
      <c r="U112" s="51"/>
      <c r="V112" s="51"/>
      <c r="W112" s="51"/>
      <c r="X112" s="51"/>
      <c r="Y112" s="51"/>
      <c r="Z112" s="51"/>
      <c r="AA112" s="51"/>
      <c r="AB112" s="367">
        <v>323000</v>
      </c>
      <c r="AC112" s="378">
        <v>326000</v>
      </c>
      <c r="AD112" s="493">
        <v>10380</v>
      </c>
      <c r="AE112" s="495">
        <v>7720</v>
      </c>
      <c r="AF112" s="495">
        <v>6110</v>
      </c>
      <c r="AG112" s="495">
        <v>4490</v>
      </c>
      <c r="AH112" s="495">
        <v>2870</v>
      </c>
      <c r="AI112" s="495">
        <v>1260</v>
      </c>
      <c r="AJ112" s="488">
        <v>0</v>
      </c>
      <c r="AK112" s="489">
        <v>0</v>
      </c>
      <c r="AL112" s="277">
        <f t="shared" si="5"/>
        <v>0</v>
      </c>
      <c r="AM112" s="276">
        <f t="shared" si="5"/>
        <v>0</v>
      </c>
      <c r="AN112" s="368">
        <v>58500</v>
      </c>
    </row>
    <row r="113" spans="1:40" s="98" customFormat="1" ht="13.5" customHeight="1">
      <c r="A113" s="51"/>
      <c r="B113" s="217"/>
      <c r="C113" s="217"/>
      <c r="D113" s="217"/>
      <c r="E113" s="217"/>
      <c r="F113" s="217"/>
      <c r="G113" s="217"/>
      <c r="H113" s="217"/>
      <c r="I113" s="217"/>
      <c r="J113" s="217"/>
      <c r="K113" s="217"/>
      <c r="L113" s="51"/>
      <c r="M113" s="51"/>
      <c r="N113" s="51"/>
      <c r="O113" s="51"/>
      <c r="P113" s="51"/>
      <c r="Q113" s="213"/>
      <c r="R113" s="51"/>
      <c r="S113" s="51"/>
      <c r="T113" s="51"/>
      <c r="U113" s="51"/>
      <c r="V113" s="51"/>
      <c r="W113" s="51"/>
      <c r="X113" s="51"/>
      <c r="Y113" s="51"/>
      <c r="Z113" s="51"/>
      <c r="AA113" s="51"/>
      <c r="AB113" s="371">
        <v>326000</v>
      </c>
      <c r="AC113" s="379">
        <v>329000</v>
      </c>
      <c r="AD113" s="494">
        <v>10630</v>
      </c>
      <c r="AE113" s="496">
        <v>7840</v>
      </c>
      <c r="AF113" s="496">
        <v>6230</v>
      </c>
      <c r="AG113" s="496">
        <v>4610</v>
      </c>
      <c r="AH113" s="496">
        <v>2990</v>
      </c>
      <c r="AI113" s="496">
        <v>1380</v>
      </c>
      <c r="AJ113" s="491">
        <v>0</v>
      </c>
      <c r="AK113" s="492">
        <v>0</v>
      </c>
      <c r="AL113" s="277">
        <f t="shared" si="5"/>
        <v>0</v>
      </c>
      <c r="AM113" s="276">
        <f t="shared" si="5"/>
        <v>0</v>
      </c>
      <c r="AN113" s="373">
        <v>59300</v>
      </c>
    </row>
    <row r="114" spans="1:40" s="98" customFormat="1" ht="13.5" customHeight="1">
      <c r="A114" s="51"/>
      <c r="B114" s="217"/>
      <c r="C114" s="217"/>
      <c r="D114" s="217"/>
      <c r="E114" s="217"/>
      <c r="F114" s="217"/>
      <c r="G114" s="217"/>
      <c r="H114" s="217"/>
      <c r="I114" s="217"/>
      <c r="J114" s="217"/>
      <c r="K114" s="217"/>
      <c r="L114" s="51"/>
      <c r="M114" s="51"/>
      <c r="N114" s="51"/>
      <c r="O114" s="51"/>
      <c r="P114" s="51"/>
      <c r="Q114" s="213"/>
      <c r="R114" s="51"/>
      <c r="S114" s="51"/>
      <c r="T114" s="51"/>
      <c r="U114" s="51"/>
      <c r="V114" s="51"/>
      <c r="W114" s="51"/>
      <c r="X114" s="51"/>
      <c r="Y114" s="51"/>
      <c r="Z114" s="51"/>
      <c r="AA114" s="51"/>
      <c r="AB114" s="367">
        <v>329000</v>
      </c>
      <c r="AC114" s="378">
        <v>332000</v>
      </c>
      <c r="AD114" s="493">
        <v>10870</v>
      </c>
      <c r="AE114" s="495">
        <v>7960</v>
      </c>
      <c r="AF114" s="495">
        <v>6350</v>
      </c>
      <c r="AG114" s="495">
        <v>4740</v>
      </c>
      <c r="AH114" s="495">
        <v>3110</v>
      </c>
      <c r="AI114" s="495">
        <v>1500</v>
      </c>
      <c r="AJ114" s="488">
        <v>0</v>
      </c>
      <c r="AK114" s="489">
        <v>0</v>
      </c>
      <c r="AL114" s="277">
        <f t="shared" si="5"/>
        <v>0</v>
      </c>
      <c r="AM114" s="276">
        <f t="shared" si="5"/>
        <v>0</v>
      </c>
      <c r="AN114" s="368">
        <v>60200</v>
      </c>
    </row>
    <row r="115" spans="1:40" s="98" customFormat="1" ht="13.5" customHeight="1">
      <c r="A115" s="51"/>
      <c r="B115" s="217"/>
      <c r="C115" s="217"/>
      <c r="D115" s="217"/>
      <c r="E115" s="217"/>
      <c r="F115" s="217"/>
      <c r="G115" s="217"/>
      <c r="H115" s="217"/>
      <c r="I115" s="217"/>
      <c r="J115" s="217"/>
      <c r="K115" s="217"/>
      <c r="L115" s="51"/>
      <c r="M115" s="51"/>
      <c r="N115" s="51"/>
      <c r="O115" s="51"/>
      <c r="P115" s="51"/>
      <c r="Q115" s="213"/>
      <c r="R115" s="51"/>
      <c r="S115" s="51"/>
      <c r="T115" s="51"/>
      <c r="U115" s="51"/>
      <c r="V115" s="51"/>
      <c r="W115" s="51"/>
      <c r="X115" s="51"/>
      <c r="Y115" s="51"/>
      <c r="Z115" s="51"/>
      <c r="AA115" s="51"/>
      <c r="AB115" s="367">
        <v>332000</v>
      </c>
      <c r="AC115" s="378">
        <v>335000</v>
      </c>
      <c r="AD115" s="493">
        <v>11120</v>
      </c>
      <c r="AE115" s="495">
        <v>8090</v>
      </c>
      <c r="AF115" s="495">
        <v>6470</v>
      </c>
      <c r="AG115" s="495">
        <v>4860</v>
      </c>
      <c r="AH115" s="495">
        <v>3240</v>
      </c>
      <c r="AI115" s="495">
        <v>1620</v>
      </c>
      <c r="AJ115" s="488">
        <v>0</v>
      </c>
      <c r="AK115" s="489">
        <v>0</v>
      </c>
      <c r="AL115" s="277">
        <f t="shared" si="5"/>
        <v>0</v>
      </c>
      <c r="AM115" s="276">
        <f t="shared" si="5"/>
        <v>0</v>
      </c>
      <c r="AN115" s="368">
        <v>61100</v>
      </c>
    </row>
    <row r="116" spans="1:40" s="98" customFormat="1" ht="13.5" customHeight="1">
      <c r="A116" s="51"/>
      <c r="B116" s="217"/>
      <c r="C116" s="217"/>
      <c r="D116" s="217"/>
      <c r="E116" s="217"/>
      <c r="F116" s="217"/>
      <c r="G116" s="217"/>
      <c r="H116" s="217"/>
      <c r="I116" s="217"/>
      <c r="J116" s="217"/>
      <c r="K116" s="217"/>
      <c r="L116" s="51"/>
      <c r="M116" s="51"/>
      <c r="N116" s="51"/>
      <c r="O116" s="51"/>
      <c r="P116" s="51"/>
      <c r="Q116" s="213"/>
      <c r="R116" s="51"/>
      <c r="S116" s="51"/>
      <c r="T116" s="51"/>
      <c r="U116" s="51"/>
      <c r="V116" s="51"/>
      <c r="W116" s="51"/>
      <c r="X116" s="51"/>
      <c r="Y116" s="51"/>
      <c r="Z116" s="51"/>
      <c r="AA116" s="51"/>
      <c r="AB116" s="367">
        <v>335000</v>
      </c>
      <c r="AC116" s="378">
        <v>338000</v>
      </c>
      <c r="AD116" s="493">
        <v>11360</v>
      </c>
      <c r="AE116" s="495">
        <v>8210</v>
      </c>
      <c r="AF116" s="495">
        <v>6600</v>
      </c>
      <c r="AG116" s="495">
        <v>4980</v>
      </c>
      <c r="AH116" s="495">
        <v>3360</v>
      </c>
      <c r="AI116" s="495">
        <v>1750</v>
      </c>
      <c r="AJ116" s="488">
        <v>130</v>
      </c>
      <c r="AK116" s="489">
        <v>0</v>
      </c>
      <c r="AL116" s="277">
        <f t="shared" si="5"/>
        <v>0</v>
      </c>
      <c r="AM116" s="276">
        <f t="shared" si="5"/>
        <v>0</v>
      </c>
      <c r="AN116" s="368">
        <v>62000</v>
      </c>
    </row>
    <row r="117" spans="1:40" s="98" customFormat="1" ht="13.5" customHeight="1">
      <c r="A117" s="51"/>
      <c r="B117" s="217"/>
      <c r="C117" s="217"/>
      <c r="D117" s="217"/>
      <c r="E117" s="217"/>
      <c r="F117" s="217"/>
      <c r="G117" s="217"/>
      <c r="H117" s="217"/>
      <c r="I117" s="217"/>
      <c r="J117" s="217"/>
      <c r="K117" s="217"/>
      <c r="L117" s="51"/>
      <c r="M117" s="51"/>
      <c r="N117" s="51"/>
      <c r="O117" s="51"/>
      <c r="P117" s="51"/>
      <c r="Q117" s="213"/>
      <c r="R117" s="51"/>
      <c r="S117" s="51"/>
      <c r="T117" s="51"/>
      <c r="U117" s="51"/>
      <c r="V117" s="51"/>
      <c r="W117" s="51"/>
      <c r="X117" s="51"/>
      <c r="Y117" s="51"/>
      <c r="Z117" s="51"/>
      <c r="AA117" s="51"/>
      <c r="AB117" s="367">
        <v>338000</v>
      </c>
      <c r="AC117" s="378">
        <v>341000</v>
      </c>
      <c r="AD117" s="493">
        <v>11610</v>
      </c>
      <c r="AE117" s="495">
        <v>8370</v>
      </c>
      <c r="AF117" s="495">
        <v>6720</v>
      </c>
      <c r="AG117" s="495">
        <v>5110</v>
      </c>
      <c r="AH117" s="495">
        <v>3480</v>
      </c>
      <c r="AI117" s="495">
        <v>1870</v>
      </c>
      <c r="AJ117" s="488">
        <v>260</v>
      </c>
      <c r="AK117" s="489">
        <v>0</v>
      </c>
      <c r="AL117" s="277">
        <f t="shared" si="5"/>
        <v>0</v>
      </c>
      <c r="AM117" s="276">
        <f t="shared" si="5"/>
        <v>0</v>
      </c>
      <c r="AN117" s="368">
        <v>62900</v>
      </c>
    </row>
    <row r="118" spans="1:40" s="98" customFormat="1" ht="13.5" customHeight="1">
      <c r="A118" s="51"/>
      <c r="B118" s="217"/>
      <c r="C118" s="217"/>
      <c r="D118" s="217"/>
      <c r="E118" s="217"/>
      <c r="F118" s="217"/>
      <c r="G118" s="217"/>
      <c r="H118" s="217"/>
      <c r="I118" s="217"/>
      <c r="J118" s="217"/>
      <c r="K118" s="217"/>
      <c r="L118" s="51"/>
      <c r="M118" s="51"/>
      <c r="N118" s="51"/>
      <c r="O118" s="51"/>
      <c r="P118" s="51"/>
      <c r="Q118" s="213"/>
      <c r="R118" s="51"/>
      <c r="S118" s="51"/>
      <c r="T118" s="51"/>
      <c r="U118" s="51"/>
      <c r="V118" s="51"/>
      <c r="W118" s="51"/>
      <c r="X118" s="51"/>
      <c r="Y118" s="51"/>
      <c r="Z118" s="51"/>
      <c r="AA118" s="51"/>
      <c r="AB118" s="371">
        <v>341000</v>
      </c>
      <c r="AC118" s="379">
        <v>344000</v>
      </c>
      <c r="AD118" s="494">
        <v>11850</v>
      </c>
      <c r="AE118" s="496">
        <v>8620</v>
      </c>
      <c r="AF118" s="496">
        <v>6840</v>
      </c>
      <c r="AG118" s="496">
        <v>5230</v>
      </c>
      <c r="AH118" s="496">
        <v>3600</v>
      </c>
      <c r="AI118" s="496">
        <v>1990</v>
      </c>
      <c r="AJ118" s="491">
        <v>380</v>
      </c>
      <c r="AK118" s="492">
        <v>0</v>
      </c>
      <c r="AL118" s="277">
        <f t="shared" si="5"/>
        <v>0</v>
      </c>
      <c r="AM118" s="276">
        <f t="shared" si="5"/>
        <v>0</v>
      </c>
      <c r="AN118" s="373">
        <v>63800</v>
      </c>
    </row>
    <row r="119" spans="1:40" s="98" customFormat="1" ht="13.5" customHeight="1">
      <c r="A119" s="51"/>
      <c r="B119" s="217"/>
      <c r="C119" s="217"/>
      <c r="D119" s="217"/>
      <c r="E119" s="217"/>
      <c r="F119" s="217"/>
      <c r="G119" s="217"/>
      <c r="H119" s="217"/>
      <c r="I119" s="217"/>
      <c r="J119" s="217"/>
      <c r="K119" s="217"/>
      <c r="L119" s="51"/>
      <c r="M119" s="51"/>
      <c r="N119" s="51"/>
      <c r="O119" s="51"/>
      <c r="P119" s="51"/>
      <c r="Q119" s="213"/>
      <c r="R119" s="51"/>
      <c r="S119" s="51"/>
      <c r="T119" s="51"/>
      <c r="U119" s="51"/>
      <c r="V119" s="51"/>
      <c r="W119" s="51"/>
      <c r="X119" s="51"/>
      <c r="Y119" s="51"/>
      <c r="Z119" s="51"/>
      <c r="AA119" s="51"/>
      <c r="AB119" s="367">
        <v>344000</v>
      </c>
      <c r="AC119" s="378">
        <v>347000</v>
      </c>
      <c r="AD119" s="493">
        <v>12100</v>
      </c>
      <c r="AE119" s="495">
        <v>8860</v>
      </c>
      <c r="AF119" s="495">
        <v>6960</v>
      </c>
      <c r="AG119" s="495">
        <v>5350</v>
      </c>
      <c r="AH119" s="495">
        <v>3730</v>
      </c>
      <c r="AI119" s="495">
        <v>2110</v>
      </c>
      <c r="AJ119" s="488">
        <v>500</v>
      </c>
      <c r="AK119" s="489">
        <v>0</v>
      </c>
      <c r="AL119" s="277">
        <f t="shared" si="5"/>
        <v>0</v>
      </c>
      <c r="AM119" s="276">
        <f t="shared" si="5"/>
        <v>0</v>
      </c>
      <c r="AN119" s="368">
        <v>64700</v>
      </c>
    </row>
    <row r="120" spans="1:40" s="98" customFormat="1" ht="13.5" customHeight="1">
      <c r="A120" s="51"/>
      <c r="B120" s="217"/>
      <c r="C120" s="217"/>
      <c r="D120" s="217"/>
      <c r="E120" s="217"/>
      <c r="F120" s="217"/>
      <c r="G120" s="217"/>
      <c r="H120" s="217"/>
      <c r="I120" s="217"/>
      <c r="J120" s="217"/>
      <c r="K120" s="217"/>
      <c r="L120" s="51"/>
      <c r="M120" s="51"/>
      <c r="N120" s="51"/>
      <c r="O120" s="51"/>
      <c r="P120" s="51"/>
      <c r="Q120" s="213"/>
      <c r="R120" s="51"/>
      <c r="S120" s="51"/>
      <c r="T120" s="51"/>
      <c r="U120" s="51"/>
      <c r="V120" s="51"/>
      <c r="W120" s="51"/>
      <c r="X120" s="51"/>
      <c r="Y120" s="51"/>
      <c r="Z120" s="51"/>
      <c r="AA120" s="51"/>
      <c r="AB120" s="367">
        <v>347000</v>
      </c>
      <c r="AC120" s="378">
        <v>350000</v>
      </c>
      <c r="AD120" s="493">
        <v>12340</v>
      </c>
      <c r="AE120" s="495">
        <v>9110</v>
      </c>
      <c r="AF120" s="495">
        <v>7090</v>
      </c>
      <c r="AG120" s="495">
        <v>5470</v>
      </c>
      <c r="AH120" s="495">
        <v>3850</v>
      </c>
      <c r="AI120" s="495">
        <v>2240</v>
      </c>
      <c r="AJ120" s="495">
        <v>620</v>
      </c>
      <c r="AK120" s="489">
        <v>0</v>
      </c>
      <c r="AL120" s="277">
        <f t="shared" si="5"/>
        <v>0</v>
      </c>
      <c r="AM120" s="276">
        <f t="shared" si="5"/>
        <v>0</v>
      </c>
      <c r="AN120" s="368">
        <v>65800</v>
      </c>
    </row>
    <row r="121" spans="1:40" s="98" customFormat="1" ht="13.5" customHeight="1">
      <c r="A121" s="51"/>
      <c r="B121" s="217"/>
      <c r="C121" s="217"/>
      <c r="D121" s="217"/>
      <c r="E121" s="217"/>
      <c r="F121" s="217"/>
      <c r="G121" s="217"/>
      <c r="H121" s="217"/>
      <c r="I121" s="217"/>
      <c r="J121" s="217"/>
      <c r="K121" s="217"/>
      <c r="L121" s="51"/>
      <c r="M121" s="51"/>
      <c r="N121" s="51"/>
      <c r="O121" s="51"/>
      <c r="P121" s="51"/>
      <c r="Q121" s="51"/>
      <c r="R121" s="51"/>
      <c r="S121" s="51"/>
      <c r="T121" s="51"/>
      <c r="U121" s="51"/>
      <c r="V121" s="51"/>
      <c r="W121" s="51"/>
      <c r="X121" s="51"/>
      <c r="Y121" s="51"/>
      <c r="Z121" s="51"/>
      <c r="AA121" s="51"/>
      <c r="AB121" s="367">
        <v>350000</v>
      </c>
      <c r="AC121" s="378">
        <v>353000</v>
      </c>
      <c r="AD121" s="493">
        <v>12590</v>
      </c>
      <c r="AE121" s="495">
        <v>9350</v>
      </c>
      <c r="AF121" s="495">
        <v>7210</v>
      </c>
      <c r="AG121" s="495">
        <v>5600</v>
      </c>
      <c r="AH121" s="495">
        <v>3970</v>
      </c>
      <c r="AI121" s="495">
        <v>2360</v>
      </c>
      <c r="AJ121" s="495">
        <v>750</v>
      </c>
      <c r="AK121" s="489">
        <v>0</v>
      </c>
      <c r="AL121" s="277">
        <f t="shared" si="5"/>
        <v>0</v>
      </c>
      <c r="AM121" s="276">
        <f t="shared" si="5"/>
        <v>0</v>
      </c>
      <c r="AN121" s="368">
        <v>66700</v>
      </c>
    </row>
    <row r="122" spans="1:40" s="98" customFormat="1" ht="13.5" customHeight="1">
      <c r="A122" s="51"/>
      <c r="B122" s="217"/>
      <c r="C122" s="217"/>
      <c r="D122" s="217"/>
      <c r="E122" s="217"/>
      <c r="F122" s="217"/>
      <c r="G122" s="217"/>
      <c r="H122" s="217"/>
      <c r="I122" s="217"/>
      <c r="J122" s="217"/>
      <c r="K122" s="217"/>
      <c r="L122" s="51"/>
      <c r="M122" s="51"/>
      <c r="N122" s="51"/>
      <c r="O122" s="51"/>
      <c r="P122" s="51"/>
      <c r="Q122" s="51"/>
      <c r="R122" s="433"/>
      <c r="S122" s="51"/>
      <c r="T122" s="51"/>
      <c r="U122" s="51"/>
      <c r="V122" s="51"/>
      <c r="W122" s="51"/>
      <c r="X122" s="51"/>
      <c r="Y122" s="51"/>
      <c r="Z122" s="51"/>
      <c r="AA122" s="51"/>
      <c r="AB122" s="367">
        <v>353000</v>
      </c>
      <c r="AC122" s="378">
        <v>356000</v>
      </c>
      <c r="AD122" s="493">
        <v>12830</v>
      </c>
      <c r="AE122" s="495">
        <v>9600</v>
      </c>
      <c r="AF122" s="495">
        <v>7330</v>
      </c>
      <c r="AG122" s="495">
        <v>5720</v>
      </c>
      <c r="AH122" s="495">
        <v>4090</v>
      </c>
      <c r="AI122" s="495">
        <v>2480</v>
      </c>
      <c r="AJ122" s="495">
        <v>870</v>
      </c>
      <c r="AK122" s="489">
        <v>0</v>
      </c>
      <c r="AL122" s="277">
        <f t="shared" si="5"/>
        <v>0</v>
      </c>
      <c r="AM122" s="276">
        <f t="shared" si="5"/>
        <v>0</v>
      </c>
      <c r="AN122" s="368">
        <v>67600</v>
      </c>
    </row>
    <row r="123" spans="1:40" s="98" customFormat="1" ht="13.5" customHeight="1">
      <c r="A123" s="51"/>
      <c r="B123" s="217"/>
      <c r="C123" s="217"/>
      <c r="D123" s="217"/>
      <c r="E123" s="217"/>
      <c r="F123" s="217"/>
      <c r="G123" s="217"/>
      <c r="H123" s="217"/>
      <c r="I123" s="217"/>
      <c r="J123" s="217"/>
      <c r="K123" s="217"/>
      <c r="L123" s="51"/>
      <c r="M123" s="51"/>
      <c r="N123" s="51"/>
      <c r="O123" s="51"/>
      <c r="P123" s="51"/>
      <c r="Q123" s="51"/>
      <c r="R123" s="433"/>
      <c r="S123" s="433"/>
      <c r="T123" s="433"/>
      <c r="U123" s="433"/>
      <c r="V123" s="433"/>
      <c r="W123" s="433"/>
      <c r="X123" s="433"/>
      <c r="Y123" s="433"/>
      <c r="Z123" s="433"/>
      <c r="AA123" s="51"/>
      <c r="AB123" s="371">
        <v>356000</v>
      </c>
      <c r="AC123" s="379">
        <v>359000</v>
      </c>
      <c r="AD123" s="494">
        <v>13080</v>
      </c>
      <c r="AE123" s="496">
        <v>9840</v>
      </c>
      <c r="AF123" s="496">
        <v>7450</v>
      </c>
      <c r="AG123" s="496">
        <v>5840</v>
      </c>
      <c r="AH123" s="496">
        <v>4220</v>
      </c>
      <c r="AI123" s="496">
        <v>2600</v>
      </c>
      <c r="AJ123" s="496">
        <v>990</v>
      </c>
      <c r="AK123" s="492">
        <v>0</v>
      </c>
      <c r="AL123" s="277">
        <f t="shared" si="5"/>
        <v>0</v>
      </c>
      <c r="AM123" s="276">
        <f t="shared" si="5"/>
        <v>0</v>
      </c>
      <c r="AN123" s="373">
        <v>68500</v>
      </c>
    </row>
    <row r="124" spans="1:40" s="98" customFormat="1" ht="13.5" customHeight="1">
      <c r="A124" s="51"/>
      <c r="B124" s="217"/>
      <c r="C124" s="217"/>
      <c r="D124" s="217"/>
      <c r="E124" s="217"/>
      <c r="F124" s="217"/>
      <c r="G124" s="217"/>
      <c r="H124" s="217"/>
      <c r="I124" s="217"/>
      <c r="J124" s="217"/>
      <c r="K124" s="217"/>
      <c r="L124" s="51"/>
      <c r="M124" s="51"/>
      <c r="N124" s="51"/>
      <c r="O124" s="51"/>
      <c r="P124" s="51"/>
      <c r="Q124" s="51"/>
      <c r="R124" s="433"/>
      <c r="S124" s="433"/>
      <c r="T124" s="433"/>
      <c r="U124" s="433"/>
      <c r="V124" s="433"/>
      <c r="W124" s="433"/>
      <c r="X124" s="433"/>
      <c r="Y124" s="433"/>
      <c r="Z124" s="433"/>
      <c r="AA124" s="51"/>
      <c r="AB124" s="367">
        <v>359000</v>
      </c>
      <c r="AC124" s="378">
        <v>362000</v>
      </c>
      <c r="AD124" s="493">
        <v>13320</v>
      </c>
      <c r="AE124" s="495">
        <v>10090</v>
      </c>
      <c r="AF124" s="495">
        <v>7580</v>
      </c>
      <c r="AG124" s="495">
        <v>5960</v>
      </c>
      <c r="AH124" s="495">
        <v>4340</v>
      </c>
      <c r="AI124" s="495">
        <v>2730</v>
      </c>
      <c r="AJ124" s="495">
        <v>1110</v>
      </c>
      <c r="AK124" s="489">
        <v>0</v>
      </c>
      <c r="AL124" s="277">
        <f t="shared" si="5"/>
        <v>0</v>
      </c>
      <c r="AM124" s="276">
        <f t="shared" si="5"/>
        <v>0</v>
      </c>
      <c r="AN124" s="368">
        <v>69400</v>
      </c>
    </row>
    <row r="125" spans="1:40" s="98" customFormat="1" ht="13.5" customHeight="1">
      <c r="A125" s="51"/>
      <c r="B125" s="217"/>
      <c r="C125" s="217"/>
      <c r="D125" s="217"/>
      <c r="E125" s="217"/>
      <c r="F125" s="217"/>
      <c r="G125" s="217"/>
      <c r="H125" s="217"/>
      <c r="I125" s="217"/>
      <c r="J125" s="217"/>
      <c r="K125" s="217"/>
      <c r="L125" s="51"/>
      <c r="M125" s="51"/>
      <c r="N125" s="51"/>
      <c r="O125" s="51"/>
      <c r="P125" s="51"/>
      <c r="Q125" s="51"/>
      <c r="R125" s="51"/>
      <c r="S125" s="433"/>
      <c r="T125" s="433"/>
      <c r="U125" s="433"/>
      <c r="V125" s="433"/>
      <c r="W125" s="433"/>
      <c r="X125" s="433"/>
      <c r="Y125" s="433"/>
      <c r="Z125" s="433"/>
      <c r="AA125" s="51"/>
      <c r="AB125" s="367">
        <v>362000</v>
      </c>
      <c r="AC125" s="378">
        <v>365000</v>
      </c>
      <c r="AD125" s="493">
        <v>13570</v>
      </c>
      <c r="AE125" s="495">
        <v>10330</v>
      </c>
      <c r="AF125" s="495">
        <v>7700</v>
      </c>
      <c r="AG125" s="495">
        <v>6090</v>
      </c>
      <c r="AH125" s="495">
        <v>4460</v>
      </c>
      <c r="AI125" s="495">
        <v>2850</v>
      </c>
      <c r="AJ125" s="495">
        <v>1240</v>
      </c>
      <c r="AK125" s="489">
        <v>0</v>
      </c>
      <c r="AL125" s="277">
        <f t="shared" ref="AL125:AM144" si="6">IF(AK125-$Z$19&gt;0,AK125-$Z$19,0)</f>
        <v>0</v>
      </c>
      <c r="AM125" s="276">
        <f t="shared" si="6"/>
        <v>0</v>
      </c>
      <c r="AN125" s="368">
        <v>70400</v>
      </c>
    </row>
    <row r="126" spans="1:40" s="98" customFormat="1" ht="13.5" customHeight="1">
      <c r="A126" s="51"/>
      <c r="B126" s="217"/>
      <c r="C126" s="217"/>
      <c r="D126" s="217"/>
      <c r="E126" s="217"/>
      <c r="F126" s="217"/>
      <c r="G126" s="217"/>
      <c r="H126" s="217"/>
      <c r="I126" s="217"/>
      <c r="J126" s="217"/>
      <c r="K126" s="217"/>
      <c r="L126" s="51"/>
      <c r="M126" s="51"/>
      <c r="N126" s="51"/>
      <c r="O126" s="51"/>
      <c r="P126" s="51"/>
      <c r="Q126" s="51"/>
      <c r="R126" s="213"/>
      <c r="S126" s="51"/>
      <c r="T126" s="51"/>
      <c r="U126" s="51"/>
      <c r="V126" s="51"/>
      <c r="W126" s="51"/>
      <c r="X126" s="51"/>
      <c r="Y126" s="51"/>
      <c r="Z126" s="51"/>
      <c r="AA126" s="51"/>
      <c r="AB126" s="367">
        <v>365000</v>
      </c>
      <c r="AC126" s="378">
        <v>368000</v>
      </c>
      <c r="AD126" s="493">
        <v>13810</v>
      </c>
      <c r="AE126" s="495">
        <v>10580</v>
      </c>
      <c r="AF126" s="495">
        <v>7820</v>
      </c>
      <c r="AG126" s="495">
        <v>6210</v>
      </c>
      <c r="AH126" s="495">
        <v>4580</v>
      </c>
      <c r="AI126" s="495">
        <v>2970</v>
      </c>
      <c r="AJ126" s="495">
        <v>1360</v>
      </c>
      <c r="AK126" s="489">
        <v>0</v>
      </c>
      <c r="AL126" s="277">
        <f t="shared" si="6"/>
        <v>0</v>
      </c>
      <c r="AM126" s="276">
        <f t="shared" si="6"/>
        <v>0</v>
      </c>
      <c r="AN126" s="368">
        <v>71400</v>
      </c>
    </row>
    <row r="127" spans="1:40" s="98" customFormat="1" ht="13.5" customHeight="1">
      <c r="A127" s="51"/>
      <c r="B127" s="217"/>
      <c r="C127" s="217"/>
      <c r="D127" s="217"/>
      <c r="E127" s="217"/>
      <c r="F127" s="217"/>
      <c r="G127" s="217"/>
      <c r="H127" s="217"/>
      <c r="I127" s="217"/>
      <c r="J127" s="217"/>
      <c r="K127" s="217"/>
      <c r="L127" s="51"/>
      <c r="M127" s="51"/>
      <c r="N127" s="51"/>
      <c r="O127" s="51"/>
      <c r="P127" s="51"/>
      <c r="Q127" s="51"/>
      <c r="R127" s="213"/>
      <c r="S127" s="213"/>
      <c r="T127" s="213"/>
      <c r="U127" s="213"/>
      <c r="V127" s="213"/>
      <c r="W127" s="213"/>
      <c r="X127" s="213"/>
      <c r="Y127" s="213"/>
      <c r="Z127" s="213"/>
      <c r="AA127" s="51"/>
      <c r="AB127" s="367">
        <v>368000</v>
      </c>
      <c r="AC127" s="378">
        <v>371000</v>
      </c>
      <c r="AD127" s="493">
        <v>14060</v>
      </c>
      <c r="AE127" s="495">
        <v>10820</v>
      </c>
      <c r="AF127" s="495">
        <v>7940</v>
      </c>
      <c r="AG127" s="495">
        <v>6330</v>
      </c>
      <c r="AH127" s="495">
        <v>4710</v>
      </c>
      <c r="AI127" s="495">
        <v>3090</v>
      </c>
      <c r="AJ127" s="495">
        <v>1480</v>
      </c>
      <c r="AK127" s="489">
        <v>0</v>
      </c>
      <c r="AL127" s="277">
        <f t="shared" si="6"/>
        <v>0</v>
      </c>
      <c r="AM127" s="276">
        <f t="shared" si="6"/>
        <v>0</v>
      </c>
      <c r="AN127" s="368">
        <v>72300</v>
      </c>
    </row>
    <row r="128" spans="1:40" s="98" customFormat="1" ht="13.5" customHeight="1">
      <c r="A128" s="51"/>
      <c r="B128" s="217"/>
      <c r="C128" s="217"/>
      <c r="D128" s="217"/>
      <c r="E128" s="217"/>
      <c r="F128" s="217"/>
      <c r="G128" s="217"/>
      <c r="H128" s="217"/>
      <c r="I128" s="217"/>
      <c r="J128" s="217"/>
      <c r="K128" s="217"/>
      <c r="L128" s="51"/>
      <c r="M128" s="51"/>
      <c r="N128" s="51"/>
      <c r="O128" s="51"/>
      <c r="P128" s="51"/>
      <c r="Q128" s="51"/>
      <c r="R128" s="213"/>
      <c r="S128" s="213"/>
      <c r="T128" s="213"/>
      <c r="U128" s="213"/>
      <c r="V128" s="213"/>
      <c r="W128" s="213"/>
      <c r="X128" s="213"/>
      <c r="Y128" s="213"/>
      <c r="Z128" s="213"/>
      <c r="AA128" s="51"/>
      <c r="AB128" s="371">
        <v>371000</v>
      </c>
      <c r="AC128" s="379">
        <v>374000</v>
      </c>
      <c r="AD128" s="494">
        <v>14300</v>
      </c>
      <c r="AE128" s="496">
        <v>11070</v>
      </c>
      <c r="AF128" s="496">
        <v>8070</v>
      </c>
      <c r="AG128" s="496">
        <v>6450</v>
      </c>
      <c r="AH128" s="496">
        <v>4830</v>
      </c>
      <c r="AI128" s="496">
        <v>3220</v>
      </c>
      <c r="AJ128" s="496">
        <v>1600</v>
      </c>
      <c r="AK128" s="492">
        <v>0</v>
      </c>
      <c r="AL128" s="277">
        <f t="shared" si="6"/>
        <v>0</v>
      </c>
      <c r="AM128" s="276">
        <f t="shared" si="6"/>
        <v>0</v>
      </c>
      <c r="AN128" s="373">
        <v>73100</v>
      </c>
    </row>
    <row r="129" spans="1:40" s="98" customFormat="1" ht="13.5" customHeight="1">
      <c r="A129" s="51"/>
      <c r="B129" s="217"/>
      <c r="C129" s="217"/>
      <c r="D129" s="217"/>
      <c r="E129" s="217"/>
      <c r="F129" s="217"/>
      <c r="G129" s="217"/>
      <c r="H129" s="217"/>
      <c r="I129" s="217"/>
      <c r="J129" s="217"/>
      <c r="K129" s="217"/>
      <c r="L129" s="51"/>
      <c r="M129" s="51"/>
      <c r="N129" s="51"/>
      <c r="O129" s="51"/>
      <c r="P129" s="51"/>
      <c r="Q129" s="51"/>
      <c r="R129" s="213"/>
      <c r="S129" s="213"/>
      <c r="T129" s="213"/>
      <c r="U129" s="213"/>
      <c r="V129" s="213"/>
      <c r="W129" s="213"/>
      <c r="X129" s="213"/>
      <c r="Y129" s="213"/>
      <c r="Z129" s="213"/>
      <c r="AA129" s="433"/>
      <c r="AB129" s="367">
        <v>374000</v>
      </c>
      <c r="AC129" s="378">
        <v>377000</v>
      </c>
      <c r="AD129" s="493">
        <v>14550</v>
      </c>
      <c r="AE129" s="495">
        <v>11310</v>
      </c>
      <c r="AF129" s="495">
        <v>8190</v>
      </c>
      <c r="AG129" s="495">
        <v>6580</v>
      </c>
      <c r="AH129" s="495">
        <v>4950</v>
      </c>
      <c r="AI129" s="495">
        <v>3340</v>
      </c>
      <c r="AJ129" s="495">
        <v>1730</v>
      </c>
      <c r="AK129" s="489">
        <v>100</v>
      </c>
      <c r="AL129" s="277">
        <f t="shared" si="6"/>
        <v>0</v>
      </c>
      <c r="AM129" s="276">
        <f t="shared" si="6"/>
        <v>0</v>
      </c>
      <c r="AN129" s="368">
        <v>73900</v>
      </c>
    </row>
    <row r="130" spans="1:40" s="98" customFormat="1" ht="13.5" customHeight="1">
      <c r="A130" s="51"/>
      <c r="B130" s="217"/>
      <c r="C130" s="217"/>
      <c r="D130" s="217"/>
      <c r="E130" s="217"/>
      <c r="F130" s="217"/>
      <c r="G130" s="217"/>
      <c r="H130" s="217"/>
      <c r="I130" s="217"/>
      <c r="J130" s="217"/>
      <c r="K130" s="217"/>
      <c r="L130" s="51"/>
      <c r="M130" s="51"/>
      <c r="N130" s="51"/>
      <c r="O130" s="51"/>
      <c r="P130" s="51"/>
      <c r="Q130" s="51"/>
      <c r="R130" s="213"/>
      <c r="S130" s="213"/>
      <c r="T130" s="213"/>
      <c r="U130" s="213"/>
      <c r="V130" s="213"/>
      <c r="W130" s="213"/>
      <c r="X130" s="213"/>
      <c r="Y130" s="213"/>
      <c r="Z130" s="213"/>
      <c r="AA130" s="433"/>
      <c r="AB130" s="367">
        <v>377000</v>
      </c>
      <c r="AC130" s="378">
        <v>380000</v>
      </c>
      <c r="AD130" s="493">
        <v>14790</v>
      </c>
      <c r="AE130" s="495">
        <v>11560</v>
      </c>
      <c r="AF130" s="495">
        <v>8320</v>
      </c>
      <c r="AG130" s="495">
        <v>6700</v>
      </c>
      <c r="AH130" s="495">
        <v>5070</v>
      </c>
      <c r="AI130" s="495">
        <v>3460</v>
      </c>
      <c r="AJ130" s="495">
        <v>1850</v>
      </c>
      <c r="AK130" s="489">
        <v>220</v>
      </c>
      <c r="AL130" s="277">
        <f t="shared" si="6"/>
        <v>0</v>
      </c>
      <c r="AM130" s="276">
        <f t="shared" si="6"/>
        <v>0</v>
      </c>
      <c r="AN130" s="368">
        <v>74700</v>
      </c>
    </row>
    <row r="131" spans="1:40" s="98" customFormat="1" ht="13.5" customHeight="1">
      <c r="A131" s="51"/>
      <c r="B131" s="217"/>
      <c r="C131" s="217"/>
      <c r="D131" s="217"/>
      <c r="E131" s="217"/>
      <c r="F131" s="217"/>
      <c r="G131" s="217"/>
      <c r="H131" s="217"/>
      <c r="I131" s="217"/>
      <c r="J131" s="217"/>
      <c r="K131" s="217"/>
      <c r="L131" s="51"/>
      <c r="M131" s="51"/>
      <c r="N131" s="51"/>
      <c r="O131" s="51"/>
      <c r="P131" s="51"/>
      <c r="Q131" s="51"/>
      <c r="R131" s="213"/>
      <c r="S131" s="213"/>
      <c r="T131" s="213"/>
      <c r="U131" s="213"/>
      <c r="V131" s="213"/>
      <c r="W131" s="213"/>
      <c r="X131" s="213"/>
      <c r="Y131" s="213"/>
      <c r="Z131" s="213"/>
      <c r="AA131" s="433"/>
      <c r="AB131" s="367">
        <v>380000</v>
      </c>
      <c r="AC131" s="378">
        <v>383000</v>
      </c>
      <c r="AD131" s="493">
        <v>15040</v>
      </c>
      <c r="AE131" s="495">
        <v>11800</v>
      </c>
      <c r="AF131" s="495">
        <v>8570</v>
      </c>
      <c r="AG131" s="495">
        <v>6820</v>
      </c>
      <c r="AH131" s="495">
        <v>5200</v>
      </c>
      <c r="AI131" s="495">
        <v>3580</v>
      </c>
      <c r="AJ131" s="495">
        <v>1970</v>
      </c>
      <c r="AK131" s="489">
        <v>350</v>
      </c>
      <c r="AL131" s="277">
        <f t="shared" si="6"/>
        <v>0</v>
      </c>
      <c r="AM131" s="276">
        <f t="shared" si="6"/>
        <v>0</v>
      </c>
      <c r="AN131" s="368">
        <v>75700</v>
      </c>
    </row>
    <row r="132" spans="1:40" s="98" customFormat="1" ht="13.5" customHeight="1">
      <c r="A132" s="51"/>
      <c r="B132" s="217"/>
      <c r="C132" s="217"/>
      <c r="D132" s="217"/>
      <c r="E132" s="217"/>
      <c r="F132" s="217"/>
      <c r="G132" s="217"/>
      <c r="H132" s="217"/>
      <c r="I132" s="217"/>
      <c r="J132" s="217"/>
      <c r="K132" s="217"/>
      <c r="L132" s="51"/>
      <c r="M132" s="51"/>
      <c r="N132" s="51"/>
      <c r="O132" s="51"/>
      <c r="P132" s="51"/>
      <c r="Q132" s="51"/>
      <c r="R132" s="213"/>
      <c r="S132" s="213"/>
      <c r="T132" s="213"/>
      <c r="U132" s="213"/>
      <c r="V132" s="213"/>
      <c r="W132" s="213"/>
      <c r="X132" s="213"/>
      <c r="Y132" s="213"/>
      <c r="Z132" s="213"/>
      <c r="AA132" s="51"/>
      <c r="AB132" s="367">
        <v>383000</v>
      </c>
      <c r="AC132" s="378">
        <v>386000</v>
      </c>
      <c r="AD132" s="493">
        <v>15280</v>
      </c>
      <c r="AE132" s="495">
        <v>12050</v>
      </c>
      <c r="AF132" s="495">
        <v>8810</v>
      </c>
      <c r="AG132" s="495">
        <v>6940</v>
      </c>
      <c r="AH132" s="495">
        <v>5320</v>
      </c>
      <c r="AI132" s="495">
        <v>3710</v>
      </c>
      <c r="AJ132" s="495">
        <v>2090</v>
      </c>
      <c r="AK132" s="489">
        <v>470</v>
      </c>
      <c r="AL132" s="277">
        <f t="shared" si="6"/>
        <v>0</v>
      </c>
      <c r="AM132" s="276">
        <f t="shared" si="6"/>
        <v>0</v>
      </c>
      <c r="AN132" s="368">
        <v>76500</v>
      </c>
    </row>
    <row r="133" spans="1:40" s="98" customFormat="1" ht="13.5" customHeight="1">
      <c r="A133" s="51"/>
      <c r="B133" s="217"/>
      <c r="C133" s="217"/>
      <c r="D133" s="217"/>
      <c r="E133" s="217"/>
      <c r="F133" s="217"/>
      <c r="G133" s="217"/>
      <c r="H133" s="217"/>
      <c r="I133" s="217"/>
      <c r="J133" s="217"/>
      <c r="K133" s="217"/>
      <c r="L133" s="51"/>
      <c r="M133" s="51"/>
      <c r="N133" s="51"/>
      <c r="O133" s="51"/>
      <c r="P133" s="51"/>
      <c r="Q133" s="51"/>
      <c r="R133" s="213"/>
      <c r="S133" s="213"/>
      <c r="T133" s="213"/>
      <c r="U133" s="213"/>
      <c r="V133" s="213"/>
      <c r="W133" s="213"/>
      <c r="X133" s="213"/>
      <c r="Y133" s="213"/>
      <c r="Z133" s="213"/>
      <c r="AA133" s="213"/>
      <c r="AB133" s="371">
        <v>386000</v>
      </c>
      <c r="AC133" s="379">
        <v>389000</v>
      </c>
      <c r="AD133" s="494">
        <v>15530</v>
      </c>
      <c r="AE133" s="496">
        <v>12290</v>
      </c>
      <c r="AF133" s="496">
        <v>9060</v>
      </c>
      <c r="AG133" s="496">
        <v>7070</v>
      </c>
      <c r="AH133" s="496">
        <v>5440</v>
      </c>
      <c r="AI133" s="496">
        <v>3830</v>
      </c>
      <c r="AJ133" s="496">
        <v>2220</v>
      </c>
      <c r="AK133" s="503">
        <v>590</v>
      </c>
      <c r="AL133" s="277">
        <f t="shared" si="6"/>
        <v>0</v>
      </c>
      <c r="AM133" s="276">
        <f t="shared" si="6"/>
        <v>0</v>
      </c>
      <c r="AN133" s="373">
        <v>77300</v>
      </c>
    </row>
    <row r="134" spans="1:40" s="98" customFormat="1" ht="13.5" customHeight="1">
      <c r="A134" s="51"/>
      <c r="B134" s="217"/>
      <c r="C134" s="217"/>
      <c r="D134" s="217"/>
      <c r="E134" s="217"/>
      <c r="F134" s="217"/>
      <c r="G134" s="217"/>
      <c r="H134" s="217"/>
      <c r="I134" s="217"/>
      <c r="J134" s="217"/>
      <c r="K134" s="217"/>
      <c r="L134" s="51"/>
      <c r="M134" s="51"/>
      <c r="N134" s="51"/>
      <c r="O134" s="51"/>
      <c r="P134" s="51"/>
      <c r="Q134" s="51"/>
      <c r="R134" s="213"/>
      <c r="S134" s="213"/>
      <c r="T134" s="213"/>
      <c r="U134" s="213"/>
      <c r="V134" s="213"/>
      <c r="W134" s="213"/>
      <c r="X134" s="213"/>
      <c r="Y134" s="213"/>
      <c r="Z134" s="213"/>
      <c r="AA134" s="213"/>
      <c r="AB134" s="367">
        <v>389000</v>
      </c>
      <c r="AC134" s="378">
        <v>392000</v>
      </c>
      <c r="AD134" s="493">
        <v>15770</v>
      </c>
      <c r="AE134" s="495">
        <v>12540</v>
      </c>
      <c r="AF134" s="495">
        <v>9300</v>
      </c>
      <c r="AG134" s="495">
        <v>7190</v>
      </c>
      <c r="AH134" s="495">
        <v>5560</v>
      </c>
      <c r="AI134" s="495">
        <v>3950</v>
      </c>
      <c r="AJ134" s="495">
        <v>2340</v>
      </c>
      <c r="AK134" s="504">
        <v>710</v>
      </c>
      <c r="AL134" s="277">
        <f t="shared" si="6"/>
        <v>0</v>
      </c>
      <c r="AM134" s="276">
        <f t="shared" si="6"/>
        <v>0</v>
      </c>
      <c r="AN134" s="368">
        <v>78200</v>
      </c>
    </row>
    <row r="135" spans="1:40" s="98" customFormat="1" ht="13.5" customHeight="1">
      <c r="A135" s="51"/>
      <c r="B135" s="217"/>
      <c r="C135" s="217"/>
      <c r="D135" s="217"/>
      <c r="E135" s="217"/>
      <c r="F135" s="217"/>
      <c r="G135" s="217"/>
      <c r="H135" s="217"/>
      <c r="I135" s="217"/>
      <c r="J135" s="217"/>
      <c r="K135" s="217"/>
      <c r="L135" s="51"/>
      <c r="M135" s="51"/>
      <c r="N135" s="51"/>
      <c r="O135" s="51"/>
      <c r="P135" s="51"/>
      <c r="Q135" s="51"/>
      <c r="R135" s="213"/>
      <c r="S135" s="213"/>
      <c r="T135" s="213"/>
      <c r="U135" s="213"/>
      <c r="V135" s="213"/>
      <c r="W135" s="213"/>
      <c r="X135" s="213"/>
      <c r="Y135" s="213"/>
      <c r="Z135" s="213"/>
      <c r="AA135" s="213"/>
      <c r="AB135" s="367">
        <v>392000</v>
      </c>
      <c r="AC135" s="378">
        <v>395000</v>
      </c>
      <c r="AD135" s="493">
        <v>16020</v>
      </c>
      <c r="AE135" s="495">
        <v>12780</v>
      </c>
      <c r="AF135" s="495">
        <v>9550</v>
      </c>
      <c r="AG135" s="495">
        <v>7310</v>
      </c>
      <c r="AH135" s="495">
        <v>5690</v>
      </c>
      <c r="AI135" s="495">
        <v>4070</v>
      </c>
      <c r="AJ135" s="495">
        <v>2460</v>
      </c>
      <c r="AK135" s="504">
        <v>840</v>
      </c>
      <c r="AL135" s="277">
        <f t="shared" si="6"/>
        <v>0</v>
      </c>
      <c r="AM135" s="276">
        <f t="shared" si="6"/>
        <v>0</v>
      </c>
      <c r="AN135" s="368">
        <v>79700</v>
      </c>
    </row>
    <row r="136" spans="1:40" s="98" customFormat="1" ht="13.5" customHeight="1">
      <c r="A136" s="51"/>
      <c r="B136" s="217"/>
      <c r="C136" s="217"/>
      <c r="D136" s="217"/>
      <c r="E136" s="217"/>
      <c r="F136" s="217"/>
      <c r="G136" s="217"/>
      <c r="H136" s="217"/>
      <c r="I136" s="217"/>
      <c r="J136" s="217"/>
      <c r="K136" s="217"/>
      <c r="L136" s="51"/>
      <c r="M136" s="51"/>
      <c r="N136" s="51"/>
      <c r="O136" s="51"/>
      <c r="P136" s="51"/>
      <c r="Q136" s="51"/>
      <c r="R136" s="213"/>
      <c r="S136" s="213"/>
      <c r="T136" s="213"/>
      <c r="U136" s="213"/>
      <c r="V136" s="213"/>
      <c r="W136" s="213"/>
      <c r="X136" s="213"/>
      <c r="Y136" s="213"/>
      <c r="Z136" s="213"/>
      <c r="AA136" s="213"/>
      <c r="AB136" s="367">
        <v>395000</v>
      </c>
      <c r="AC136" s="378">
        <v>398000</v>
      </c>
      <c r="AD136" s="493">
        <v>16260</v>
      </c>
      <c r="AE136" s="495">
        <v>13030</v>
      </c>
      <c r="AF136" s="495">
        <v>9790</v>
      </c>
      <c r="AG136" s="495">
        <v>7430</v>
      </c>
      <c r="AH136" s="495">
        <v>5810</v>
      </c>
      <c r="AI136" s="495">
        <v>5200</v>
      </c>
      <c r="AJ136" s="495">
        <v>2580</v>
      </c>
      <c r="AK136" s="504">
        <v>960</v>
      </c>
      <c r="AL136" s="277">
        <f t="shared" si="6"/>
        <v>0</v>
      </c>
      <c r="AM136" s="276">
        <f t="shared" si="6"/>
        <v>0</v>
      </c>
      <c r="AN136" s="368">
        <v>81400</v>
      </c>
    </row>
    <row r="137" spans="1:40" s="98" customFormat="1" ht="13.5" customHeight="1">
      <c r="A137" s="51"/>
      <c r="B137" s="217"/>
      <c r="C137" s="217"/>
      <c r="D137" s="217"/>
      <c r="E137" s="217"/>
      <c r="F137" s="217"/>
      <c r="G137" s="217"/>
      <c r="H137" s="217"/>
      <c r="I137" s="217"/>
      <c r="J137" s="217"/>
      <c r="K137" s="217"/>
      <c r="L137" s="51"/>
      <c r="M137" s="51"/>
      <c r="N137" s="51"/>
      <c r="O137" s="51"/>
      <c r="P137" s="51"/>
      <c r="Q137" s="51"/>
      <c r="R137" s="213"/>
      <c r="S137" s="213"/>
      <c r="T137" s="213"/>
      <c r="U137" s="213"/>
      <c r="V137" s="213"/>
      <c r="W137" s="213"/>
      <c r="X137" s="213"/>
      <c r="Y137" s="213"/>
      <c r="Z137" s="213"/>
      <c r="AA137" s="213"/>
      <c r="AB137" s="367">
        <v>398000</v>
      </c>
      <c r="AC137" s="378">
        <v>401000</v>
      </c>
      <c r="AD137" s="493">
        <v>16510</v>
      </c>
      <c r="AE137" s="495">
        <v>13270</v>
      </c>
      <c r="AF137" s="495">
        <v>10040</v>
      </c>
      <c r="AG137" s="495">
        <v>7560</v>
      </c>
      <c r="AH137" s="495">
        <v>5930</v>
      </c>
      <c r="AI137" s="495">
        <v>5320</v>
      </c>
      <c r="AJ137" s="495">
        <v>2710</v>
      </c>
      <c r="AK137" s="504">
        <v>1080</v>
      </c>
      <c r="AL137" s="277">
        <f t="shared" si="6"/>
        <v>0</v>
      </c>
      <c r="AM137" s="276">
        <f t="shared" si="6"/>
        <v>0</v>
      </c>
      <c r="AN137" s="368">
        <v>82900</v>
      </c>
    </row>
    <row r="138" spans="1:40" s="98" customFormat="1" ht="13.5" customHeight="1">
      <c r="A138" s="51"/>
      <c r="B138" s="217"/>
      <c r="C138" s="217"/>
      <c r="D138" s="217"/>
      <c r="E138" s="217"/>
      <c r="F138" s="217"/>
      <c r="G138" s="217"/>
      <c r="H138" s="217"/>
      <c r="I138" s="217"/>
      <c r="J138" s="217"/>
      <c r="K138" s="217"/>
      <c r="L138" s="51"/>
      <c r="M138" s="51"/>
      <c r="N138" s="51"/>
      <c r="O138" s="51"/>
      <c r="P138" s="51"/>
      <c r="Q138" s="51"/>
      <c r="R138" s="51"/>
      <c r="S138" s="213"/>
      <c r="T138" s="213"/>
      <c r="U138" s="213"/>
      <c r="V138" s="213"/>
      <c r="W138" s="213"/>
      <c r="X138" s="213"/>
      <c r="Y138" s="213"/>
      <c r="Z138" s="213"/>
      <c r="AA138" s="213"/>
      <c r="AB138" s="371">
        <v>401000</v>
      </c>
      <c r="AC138" s="379">
        <v>404000</v>
      </c>
      <c r="AD138" s="494">
        <v>16750</v>
      </c>
      <c r="AE138" s="496">
        <v>13520</v>
      </c>
      <c r="AF138" s="496">
        <v>10280</v>
      </c>
      <c r="AG138" s="496">
        <v>7680</v>
      </c>
      <c r="AH138" s="496">
        <v>6050</v>
      </c>
      <c r="AI138" s="496">
        <v>4440</v>
      </c>
      <c r="AJ138" s="496">
        <v>2830</v>
      </c>
      <c r="AK138" s="503">
        <v>1200</v>
      </c>
      <c r="AL138" s="277">
        <f t="shared" si="6"/>
        <v>0</v>
      </c>
      <c r="AM138" s="276">
        <f t="shared" si="6"/>
        <v>0</v>
      </c>
      <c r="AN138" s="373">
        <v>84500</v>
      </c>
    </row>
    <row r="139" spans="1:40" s="98" customFormat="1" ht="13.5" customHeight="1">
      <c r="A139" s="51"/>
      <c r="B139" s="217"/>
      <c r="C139" s="217"/>
      <c r="D139" s="217"/>
      <c r="E139" s="217"/>
      <c r="F139" s="217"/>
      <c r="G139" s="217"/>
      <c r="H139" s="217"/>
      <c r="I139" s="217"/>
      <c r="J139" s="217"/>
      <c r="K139" s="217"/>
      <c r="L139" s="51"/>
      <c r="M139" s="51"/>
      <c r="N139" s="51"/>
      <c r="O139" s="51"/>
      <c r="P139" s="51"/>
      <c r="Q139" s="51"/>
      <c r="R139" s="51"/>
      <c r="S139" s="51"/>
      <c r="T139" s="51"/>
      <c r="U139" s="51"/>
      <c r="V139" s="51"/>
      <c r="W139" s="51"/>
      <c r="X139" s="51"/>
      <c r="Y139" s="51"/>
      <c r="Z139" s="51"/>
      <c r="AA139" s="213"/>
      <c r="AB139" s="367">
        <v>404000</v>
      </c>
      <c r="AC139" s="378">
        <v>407000</v>
      </c>
      <c r="AD139" s="493">
        <v>17000</v>
      </c>
      <c r="AE139" s="495">
        <v>13760</v>
      </c>
      <c r="AF139" s="495">
        <v>10530</v>
      </c>
      <c r="AG139" s="495">
        <v>7800</v>
      </c>
      <c r="AH139" s="495">
        <v>6180</v>
      </c>
      <c r="AI139" s="495">
        <v>4560</v>
      </c>
      <c r="AJ139" s="495">
        <v>2950</v>
      </c>
      <c r="AK139" s="504">
        <v>1330</v>
      </c>
      <c r="AL139" s="277">
        <f t="shared" si="6"/>
        <v>0</v>
      </c>
      <c r="AM139" s="276">
        <f t="shared" si="6"/>
        <v>0</v>
      </c>
      <c r="AN139" s="368">
        <v>86100</v>
      </c>
    </row>
    <row r="140" spans="1:40" s="98" customFormat="1" ht="13.5" customHeight="1">
      <c r="A140" s="51"/>
      <c r="B140" s="217"/>
      <c r="C140" s="217"/>
      <c r="D140" s="217"/>
      <c r="E140" s="217"/>
      <c r="F140" s="217"/>
      <c r="G140" s="217"/>
      <c r="H140" s="217"/>
      <c r="I140" s="217"/>
      <c r="J140" s="217"/>
      <c r="K140" s="217"/>
      <c r="L140" s="51"/>
      <c r="M140" s="51"/>
      <c r="N140" s="51"/>
      <c r="O140" s="51"/>
      <c r="P140" s="51"/>
      <c r="Q140" s="51"/>
      <c r="R140" s="51"/>
      <c r="S140" s="51"/>
      <c r="T140" s="51"/>
      <c r="U140" s="51"/>
      <c r="V140" s="51"/>
      <c r="W140" s="51"/>
      <c r="X140" s="51"/>
      <c r="Y140" s="51"/>
      <c r="Z140" s="51"/>
      <c r="AA140" s="213"/>
      <c r="AB140" s="367">
        <v>407000</v>
      </c>
      <c r="AC140" s="378">
        <v>410000</v>
      </c>
      <c r="AD140" s="493">
        <v>17240</v>
      </c>
      <c r="AE140" s="495">
        <v>14010</v>
      </c>
      <c r="AF140" s="495">
        <v>10770</v>
      </c>
      <c r="AG140" s="495">
        <v>7920</v>
      </c>
      <c r="AH140" s="495">
        <v>6300</v>
      </c>
      <c r="AI140" s="495">
        <v>4690</v>
      </c>
      <c r="AJ140" s="495">
        <v>3070</v>
      </c>
      <c r="AK140" s="504">
        <v>1450</v>
      </c>
      <c r="AL140" s="277">
        <f t="shared" si="6"/>
        <v>0</v>
      </c>
      <c r="AM140" s="276">
        <f t="shared" si="6"/>
        <v>0</v>
      </c>
      <c r="AN140" s="368">
        <v>87700</v>
      </c>
    </row>
    <row r="141" spans="1:40" s="98" customFormat="1" ht="13.5" customHeight="1">
      <c r="A141" s="51"/>
      <c r="B141" s="217"/>
      <c r="C141" s="217"/>
      <c r="D141" s="217"/>
      <c r="E141" s="217"/>
      <c r="F141" s="217"/>
      <c r="G141" s="217"/>
      <c r="H141" s="217"/>
      <c r="I141" s="217"/>
      <c r="J141" s="217"/>
      <c r="K141" s="217"/>
      <c r="L141" s="51"/>
      <c r="M141" s="51"/>
      <c r="N141" s="51"/>
      <c r="O141" s="51"/>
      <c r="P141" s="51"/>
      <c r="Q141" s="51"/>
      <c r="R141" s="51"/>
      <c r="S141" s="51"/>
      <c r="T141" s="51"/>
      <c r="U141" s="51"/>
      <c r="V141" s="51"/>
      <c r="W141" s="51"/>
      <c r="X141" s="51"/>
      <c r="Y141" s="51"/>
      <c r="Z141" s="51"/>
      <c r="AA141" s="213"/>
      <c r="AB141" s="367">
        <v>410000</v>
      </c>
      <c r="AC141" s="378">
        <v>413000</v>
      </c>
      <c r="AD141" s="493">
        <v>17490</v>
      </c>
      <c r="AE141" s="495">
        <v>14250</v>
      </c>
      <c r="AF141" s="495">
        <v>11020</v>
      </c>
      <c r="AG141" s="495">
        <v>8050</v>
      </c>
      <c r="AH141" s="495">
        <v>6420</v>
      </c>
      <c r="AI141" s="495">
        <v>4810</v>
      </c>
      <c r="AJ141" s="495">
        <v>3200</v>
      </c>
      <c r="AK141" s="504">
        <v>1570</v>
      </c>
      <c r="AL141" s="277">
        <f t="shared" si="6"/>
        <v>0</v>
      </c>
      <c r="AM141" s="276">
        <f t="shared" si="6"/>
        <v>0</v>
      </c>
      <c r="AN141" s="368">
        <v>89300</v>
      </c>
    </row>
    <row r="142" spans="1:40" s="98" customFormat="1" ht="13.5" customHeight="1">
      <c r="A142" s="51"/>
      <c r="B142" s="217"/>
      <c r="C142" s="217"/>
      <c r="D142" s="217"/>
      <c r="E142" s="217"/>
      <c r="F142" s="217"/>
      <c r="G142" s="217"/>
      <c r="H142" s="217"/>
      <c r="I142" s="217"/>
      <c r="J142" s="217"/>
      <c r="K142" s="217"/>
      <c r="L142" s="51"/>
      <c r="M142" s="51"/>
      <c r="N142" s="51"/>
      <c r="O142" s="51"/>
      <c r="P142" s="51"/>
      <c r="Q142" s="51"/>
      <c r="R142" s="51"/>
      <c r="S142" s="51"/>
      <c r="T142" s="51"/>
      <c r="U142" s="51"/>
      <c r="V142" s="51"/>
      <c r="W142" s="51"/>
      <c r="X142" s="51"/>
      <c r="Y142" s="51"/>
      <c r="Z142" s="51"/>
      <c r="AA142" s="213"/>
      <c r="AB142" s="367">
        <v>413000</v>
      </c>
      <c r="AC142" s="378">
        <v>416000</v>
      </c>
      <c r="AD142" s="493">
        <v>17730</v>
      </c>
      <c r="AE142" s="495">
        <v>14500</v>
      </c>
      <c r="AF142" s="495">
        <v>11260</v>
      </c>
      <c r="AG142" s="495">
        <v>8170</v>
      </c>
      <c r="AH142" s="495">
        <v>6540</v>
      </c>
      <c r="AI142" s="495">
        <v>4930</v>
      </c>
      <c r="AJ142" s="495">
        <v>3320</v>
      </c>
      <c r="AK142" s="504">
        <v>1690</v>
      </c>
      <c r="AL142" s="277">
        <f t="shared" si="6"/>
        <v>110</v>
      </c>
      <c r="AM142" s="276">
        <f t="shared" si="6"/>
        <v>0</v>
      </c>
      <c r="AN142" s="368">
        <v>90800</v>
      </c>
    </row>
    <row r="143" spans="1:40" s="98" customFormat="1" ht="13.5" customHeight="1">
      <c r="A143" s="51"/>
      <c r="B143" s="217"/>
      <c r="C143" s="217"/>
      <c r="D143" s="217"/>
      <c r="E143" s="217"/>
      <c r="F143" s="217"/>
      <c r="G143" s="217"/>
      <c r="H143" s="217"/>
      <c r="I143" s="217"/>
      <c r="J143" s="217"/>
      <c r="K143" s="217"/>
      <c r="L143" s="51"/>
      <c r="M143" s="51"/>
      <c r="N143" s="51"/>
      <c r="O143" s="51"/>
      <c r="P143" s="51"/>
      <c r="Q143" s="51"/>
      <c r="R143" s="51"/>
      <c r="S143" s="51"/>
      <c r="T143" s="51"/>
      <c r="U143" s="51"/>
      <c r="V143" s="51"/>
      <c r="W143" s="51"/>
      <c r="X143" s="51"/>
      <c r="Y143" s="51"/>
      <c r="Z143" s="51"/>
      <c r="AA143" s="213"/>
      <c r="AB143" s="371">
        <v>416000</v>
      </c>
      <c r="AC143" s="379">
        <v>419000</v>
      </c>
      <c r="AD143" s="494">
        <v>17980</v>
      </c>
      <c r="AE143" s="496">
        <v>14740</v>
      </c>
      <c r="AF143" s="496">
        <v>11510</v>
      </c>
      <c r="AG143" s="496">
        <v>8290</v>
      </c>
      <c r="AH143" s="496">
        <v>6670</v>
      </c>
      <c r="AI143" s="496">
        <v>5050</v>
      </c>
      <c r="AJ143" s="496">
        <v>3440</v>
      </c>
      <c r="AK143" s="503">
        <v>1820</v>
      </c>
      <c r="AL143" s="277">
        <f t="shared" si="6"/>
        <v>240</v>
      </c>
      <c r="AM143" s="276">
        <f t="shared" si="6"/>
        <v>0</v>
      </c>
      <c r="AN143" s="373">
        <v>92400</v>
      </c>
    </row>
    <row r="144" spans="1:40" s="98" customFormat="1" ht="13.5" customHeight="1">
      <c r="A144" s="51"/>
      <c r="B144" s="217"/>
      <c r="C144" s="217"/>
      <c r="D144" s="217"/>
      <c r="E144" s="217"/>
      <c r="F144" s="217"/>
      <c r="G144" s="217"/>
      <c r="H144" s="217"/>
      <c r="I144" s="217"/>
      <c r="J144" s="217"/>
      <c r="K144" s="217"/>
      <c r="L144" s="51"/>
      <c r="M144" s="51"/>
      <c r="N144" s="51"/>
      <c r="O144" s="51"/>
      <c r="P144" s="51"/>
      <c r="Q144" s="51"/>
      <c r="R144" s="51"/>
      <c r="S144" s="51"/>
      <c r="T144" s="51"/>
      <c r="U144" s="51"/>
      <c r="V144" s="51"/>
      <c r="W144" s="51"/>
      <c r="X144" s="51"/>
      <c r="Y144" s="51"/>
      <c r="Z144" s="51"/>
      <c r="AA144" s="213"/>
      <c r="AB144" s="367">
        <v>419000</v>
      </c>
      <c r="AC144" s="378">
        <v>422000</v>
      </c>
      <c r="AD144" s="493">
        <v>18220</v>
      </c>
      <c r="AE144" s="495">
        <v>14990</v>
      </c>
      <c r="AF144" s="495">
        <v>11750</v>
      </c>
      <c r="AG144" s="495">
        <v>8530</v>
      </c>
      <c r="AH144" s="495">
        <v>6790</v>
      </c>
      <c r="AI144" s="495">
        <v>5180</v>
      </c>
      <c r="AJ144" s="495">
        <v>3560</v>
      </c>
      <c r="AK144" s="504">
        <v>1940</v>
      </c>
      <c r="AL144" s="277">
        <f t="shared" si="6"/>
        <v>360</v>
      </c>
      <c r="AM144" s="276">
        <f t="shared" si="6"/>
        <v>0</v>
      </c>
      <c r="AN144" s="368">
        <v>93900</v>
      </c>
    </row>
    <row r="145" spans="1:40" s="98" customFormat="1" ht="13.5" customHeight="1">
      <c r="A145" s="51"/>
      <c r="B145" s="217"/>
      <c r="C145" s="217"/>
      <c r="D145" s="217"/>
      <c r="E145" s="217"/>
      <c r="F145" s="217"/>
      <c r="G145" s="217"/>
      <c r="H145" s="217"/>
      <c r="I145" s="217"/>
      <c r="J145" s="217"/>
      <c r="K145" s="217"/>
      <c r="L145" s="51"/>
      <c r="M145" s="51"/>
      <c r="N145" s="51"/>
      <c r="O145" s="51"/>
      <c r="P145" s="51"/>
      <c r="Q145" s="51"/>
      <c r="R145" s="51"/>
      <c r="S145" s="51"/>
      <c r="T145" s="51"/>
      <c r="U145" s="51"/>
      <c r="V145" s="51"/>
      <c r="W145" s="51"/>
      <c r="X145" s="51"/>
      <c r="Y145" s="51"/>
      <c r="Z145" s="51"/>
      <c r="AA145" s="51"/>
      <c r="AB145" s="367">
        <v>422000</v>
      </c>
      <c r="AC145" s="378">
        <v>425000</v>
      </c>
      <c r="AD145" s="493">
        <v>18470</v>
      </c>
      <c r="AE145" s="495">
        <v>15230</v>
      </c>
      <c r="AF145" s="495">
        <v>12000</v>
      </c>
      <c r="AG145" s="495">
        <v>8770</v>
      </c>
      <c r="AH145" s="495">
        <v>6910</v>
      </c>
      <c r="AI145" s="495">
        <v>5300</v>
      </c>
      <c r="AJ145" s="495">
        <v>3690</v>
      </c>
      <c r="AK145" s="504">
        <v>2060</v>
      </c>
      <c r="AL145" s="277">
        <f t="shared" ref="AL145:AM164" si="7">IF(AK145-$Z$19&gt;0,AK145-$Z$19,0)</f>
        <v>480</v>
      </c>
      <c r="AM145" s="276">
        <f t="shared" si="7"/>
        <v>0</v>
      </c>
      <c r="AN145" s="368">
        <v>95600</v>
      </c>
    </row>
    <row r="146" spans="1:40" s="98" customFormat="1" ht="13.5" customHeight="1">
      <c r="A146" s="51"/>
      <c r="B146" s="217"/>
      <c r="C146" s="217"/>
      <c r="D146" s="217"/>
      <c r="E146" s="217"/>
      <c r="F146" s="217"/>
      <c r="G146" s="217"/>
      <c r="H146" s="217"/>
      <c r="I146" s="217"/>
      <c r="J146" s="217"/>
      <c r="K146" s="217"/>
      <c r="L146" s="51"/>
      <c r="M146" s="51"/>
      <c r="N146" s="51"/>
      <c r="O146" s="51"/>
      <c r="P146" s="51"/>
      <c r="Q146" s="51"/>
      <c r="R146" s="51"/>
      <c r="S146" s="51"/>
      <c r="T146" s="51"/>
      <c r="U146" s="51"/>
      <c r="V146" s="51"/>
      <c r="W146" s="51"/>
      <c r="X146" s="51"/>
      <c r="Y146" s="51"/>
      <c r="Z146" s="51"/>
      <c r="AA146" s="51"/>
      <c r="AB146" s="367">
        <v>425000</v>
      </c>
      <c r="AC146" s="378">
        <v>428000</v>
      </c>
      <c r="AD146" s="493">
        <v>18710</v>
      </c>
      <c r="AE146" s="495">
        <v>15480</v>
      </c>
      <c r="AF146" s="495">
        <v>12240</v>
      </c>
      <c r="AG146" s="495">
        <v>9020</v>
      </c>
      <c r="AH146" s="495">
        <v>7030</v>
      </c>
      <c r="AI146" s="495">
        <v>5420</v>
      </c>
      <c r="AJ146" s="495">
        <v>3810</v>
      </c>
      <c r="AK146" s="504">
        <v>2180</v>
      </c>
      <c r="AL146" s="277">
        <f t="shared" si="7"/>
        <v>600</v>
      </c>
      <c r="AM146" s="276">
        <f t="shared" si="7"/>
        <v>0</v>
      </c>
      <c r="AN146" s="368">
        <v>97100</v>
      </c>
    </row>
    <row r="147" spans="1:40" s="98" customFormat="1" ht="13.5" customHeight="1">
      <c r="A147" s="51"/>
      <c r="B147" s="217"/>
      <c r="C147" s="217"/>
      <c r="D147" s="217"/>
      <c r="E147" s="217"/>
      <c r="F147" s="217"/>
      <c r="G147" s="217"/>
      <c r="H147" s="217"/>
      <c r="I147" s="217"/>
      <c r="J147" s="217"/>
      <c r="K147" s="217"/>
      <c r="L147" s="51"/>
      <c r="M147" s="51"/>
      <c r="N147" s="51"/>
      <c r="O147" s="51"/>
      <c r="P147" s="51"/>
      <c r="Q147" s="51"/>
      <c r="R147" s="51"/>
      <c r="S147" s="51"/>
      <c r="T147" s="51"/>
      <c r="U147" s="51"/>
      <c r="V147" s="51"/>
      <c r="W147" s="51"/>
      <c r="X147" s="51"/>
      <c r="Y147" s="51"/>
      <c r="Z147" s="51"/>
      <c r="AA147" s="51"/>
      <c r="AB147" s="367">
        <v>428000</v>
      </c>
      <c r="AC147" s="378">
        <v>431000</v>
      </c>
      <c r="AD147" s="493">
        <v>18960</v>
      </c>
      <c r="AE147" s="495">
        <v>15720</v>
      </c>
      <c r="AF147" s="495">
        <v>12490</v>
      </c>
      <c r="AG147" s="495">
        <v>9260</v>
      </c>
      <c r="AH147" s="495">
        <v>7160</v>
      </c>
      <c r="AI147" s="495">
        <v>5540</v>
      </c>
      <c r="AJ147" s="495">
        <v>3930</v>
      </c>
      <c r="AK147" s="504">
        <v>2310</v>
      </c>
      <c r="AL147" s="277">
        <f t="shared" si="7"/>
        <v>730</v>
      </c>
      <c r="AM147" s="276">
        <f t="shared" si="7"/>
        <v>0</v>
      </c>
      <c r="AN147" s="368">
        <v>98600</v>
      </c>
    </row>
    <row r="148" spans="1:40" s="98" customFormat="1" ht="13.5" customHeight="1">
      <c r="A148" s="51"/>
      <c r="B148" s="217"/>
      <c r="C148" s="217"/>
      <c r="D148" s="217"/>
      <c r="E148" s="217"/>
      <c r="F148" s="217"/>
      <c r="G148" s="217"/>
      <c r="H148" s="217"/>
      <c r="I148" s="217"/>
      <c r="J148" s="217"/>
      <c r="K148" s="217"/>
      <c r="L148" s="51"/>
      <c r="M148" s="51"/>
      <c r="N148" s="51"/>
      <c r="O148" s="51"/>
      <c r="P148" s="51"/>
      <c r="Q148" s="51"/>
      <c r="R148" s="51"/>
      <c r="S148" s="51"/>
      <c r="T148" s="51"/>
      <c r="U148" s="51"/>
      <c r="V148" s="51"/>
      <c r="W148" s="51"/>
      <c r="X148" s="51"/>
      <c r="Y148" s="51"/>
      <c r="Z148" s="51"/>
      <c r="AA148" s="51"/>
      <c r="AB148" s="371">
        <v>431000</v>
      </c>
      <c r="AC148" s="379">
        <v>434000</v>
      </c>
      <c r="AD148" s="494">
        <v>19210</v>
      </c>
      <c r="AE148" s="496">
        <v>15970</v>
      </c>
      <c r="AF148" s="496">
        <v>12730</v>
      </c>
      <c r="AG148" s="496">
        <v>9510</v>
      </c>
      <c r="AH148" s="496">
        <v>7280</v>
      </c>
      <c r="AI148" s="496">
        <v>5670</v>
      </c>
      <c r="AJ148" s="496">
        <v>4050</v>
      </c>
      <c r="AK148" s="503">
        <v>2430</v>
      </c>
      <c r="AL148" s="277">
        <f t="shared" si="7"/>
        <v>850</v>
      </c>
      <c r="AM148" s="276">
        <f t="shared" si="7"/>
        <v>0</v>
      </c>
      <c r="AN148" s="373">
        <v>100300</v>
      </c>
    </row>
    <row r="149" spans="1:40" s="98" customFormat="1" ht="13.5" customHeight="1">
      <c r="A149" s="51"/>
      <c r="B149" s="217"/>
      <c r="C149" s="217"/>
      <c r="D149" s="217"/>
      <c r="E149" s="217"/>
      <c r="F149" s="217"/>
      <c r="G149" s="217"/>
      <c r="H149" s="217"/>
      <c r="I149" s="217"/>
      <c r="J149" s="217"/>
      <c r="K149" s="217"/>
      <c r="L149" s="51"/>
      <c r="M149" s="51"/>
      <c r="N149" s="51"/>
      <c r="O149" s="51"/>
      <c r="P149" s="51"/>
      <c r="Q149" s="51"/>
      <c r="R149" s="51"/>
      <c r="S149" s="51"/>
      <c r="T149" s="51"/>
      <c r="U149" s="51"/>
      <c r="V149" s="51"/>
      <c r="W149" s="51"/>
      <c r="X149" s="51"/>
      <c r="Y149" s="51"/>
      <c r="Z149" s="51"/>
      <c r="AA149" s="51"/>
      <c r="AB149" s="416">
        <v>434000</v>
      </c>
      <c r="AC149" s="417">
        <v>437000</v>
      </c>
      <c r="AD149" s="497">
        <v>19450</v>
      </c>
      <c r="AE149" s="498">
        <v>16210</v>
      </c>
      <c r="AF149" s="498">
        <v>12980</v>
      </c>
      <c r="AG149" s="498">
        <v>9750</v>
      </c>
      <c r="AH149" s="498">
        <v>7400</v>
      </c>
      <c r="AI149" s="498">
        <v>5790</v>
      </c>
      <c r="AJ149" s="498">
        <v>4180</v>
      </c>
      <c r="AK149" s="505">
        <v>2550</v>
      </c>
      <c r="AL149" s="277">
        <f t="shared" si="7"/>
        <v>970</v>
      </c>
      <c r="AM149" s="276">
        <f t="shared" si="7"/>
        <v>0</v>
      </c>
      <c r="AN149" s="419">
        <v>101800</v>
      </c>
    </row>
    <row r="150" spans="1:40" s="98" customFormat="1" ht="13.5" customHeight="1">
      <c r="A150" s="51"/>
      <c r="B150" s="217"/>
      <c r="C150" s="217"/>
      <c r="D150" s="217"/>
      <c r="E150" s="217"/>
      <c r="F150" s="217"/>
      <c r="G150" s="217"/>
      <c r="H150" s="217"/>
      <c r="I150" s="217"/>
      <c r="J150" s="217"/>
      <c r="K150" s="217"/>
      <c r="L150" s="51"/>
      <c r="M150" s="51"/>
      <c r="N150" s="51"/>
      <c r="O150" s="51"/>
      <c r="P150" s="51"/>
      <c r="Q150" s="51"/>
      <c r="R150" s="51"/>
      <c r="S150" s="51"/>
      <c r="T150" s="51"/>
      <c r="U150" s="51"/>
      <c r="V150" s="51"/>
      <c r="W150" s="51"/>
      <c r="X150" s="51"/>
      <c r="Y150" s="51"/>
      <c r="Z150" s="51"/>
      <c r="AA150" s="51"/>
      <c r="AB150" s="367">
        <v>437000</v>
      </c>
      <c r="AC150" s="378">
        <v>440000</v>
      </c>
      <c r="AD150" s="506">
        <v>19700</v>
      </c>
      <c r="AE150" s="507">
        <v>16460</v>
      </c>
      <c r="AF150" s="507">
        <v>13220</v>
      </c>
      <c r="AG150" s="507">
        <v>10000</v>
      </c>
      <c r="AH150" s="507">
        <v>7520</v>
      </c>
      <c r="AI150" s="507">
        <v>5910</v>
      </c>
      <c r="AJ150" s="507">
        <v>4300</v>
      </c>
      <c r="AK150" s="508">
        <v>2680</v>
      </c>
      <c r="AL150" s="277">
        <f t="shared" si="7"/>
        <v>1100</v>
      </c>
      <c r="AM150" s="276">
        <f t="shared" si="7"/>
        <v>0</v>
      </c>
      <c r="AN150" s="368">
        <v>103400</v>
      </c>
    </row>
    <row r="151" spans="1:40" s="98" customFormat="1" ht="13.5" customHeight="1">
      <c r="A151" s="51"/>
      <c r="B151" s="217"/>
      <c r="C151" s="217"/>
      <c r="D151" s="217"/>
      <c r="E151" s="217"/>
      <c r="F151" s="217"/>
      <c r="G151" s="217"/>
      <c r="H151" s="217"/>
      <c r="I151" s="217"/>
      <c r="J151" s="217"/>
      <c r="K151" s="217"/>
      <c r="L151" s="51"/>
      <c r="M151" s="51"/>
      <c r="N151" s="51"/>
      <c r="O151" s="51"/>
      <c r="P151" s="51"/>
      <c r="Q151" s="51"/>
      <c r="R151" s="51"/>
      <c r="S151" s="51"/>
      <c r="T151" s="51"/>
      <c r="U151" s="51"/>
      <c r="V151" s="51"/>
      <c r="W151" s="51"/>
      <c r="X151" s="51"/>
      <c r="Y151" s="51"/>
      <c r="Z151" s="51"/>
      <c r="AA151" s="51"/>
      <c r="AB151" s="367">
        <v>440000</v>
      </c>
      <c r="AC151" s="378">
        <v>443000</v>
      </c>
      <c r="AD151" s="493">
        <v>20090</v>
      </c>
      <c r="AE151" s="495">
        <v>16700</v>
      </c>
      <c r="AF151" s="495">
        <v>13470</v>
      </c>
      <c r="AG151" s="495">
        <v>10240</v>
      </c>
      <c r="AH151" s="495">
        <v>7650</v>
      </c>
      <c r="AI151" s="495">
        <v>6030</v>
      </c>
      <c r="AJ151" s="495">
        <v>4420</v>
      </c>
      <c r="AK151" s="504">
        <v>2800</v>
      </c>
      <c r="AL151" s="277">
        <f t="shared" si="7"/>
        <v>1220</v>
      </c>
      <c r="AM151" s="276">
        <f t="shared" si="7"/>
        <v>0</v>
      </c>
      <c r="AN151" s="368">
        <v>105000</v>
      </c>
    </row>
    <row r="152" spans="1:40" s="98" customFormat="1" ht="13.5" customHeight="1">
      <c r="A152" s="51"/>
      <c r="B152" s="217"/>
      <c r="C152" s="217"/>
      <c r="D152" s="217"/>
      <c r="E152" s="217"/>
      <c r="F152" s="217"/>
      <c r="G152" s="217"/>
      <c r="H152" s="217"/>
      <c r="I152" s="217"/>
      <c r="J152" s="217"/>
      <c r="K152" s="217"/>
      <c r="L152" s="51"/>
      <c r="M152" s="51"/>
      <c r="N152" s="51"/>
      <c r="O152" s="51"/>
      <c r="P152" s="51"/>
      <c r="Q152" s="51"/>
      <c r="R152" s="51"/>
      <c r="S152" s="51"/>
      <c r="T152" s="51"/>
      <c r="U152" s="51"/>
      <c r="V152" s="51"/>
      <c r="W152" s="51"/>
      <c r="X152" s="51"/>
      <c r="Y152" s="51"/>
      <c r="Z152" s="51"/>
      <c r="AA152" s="51"/>
      <c r="AB152" s="367">
        <v>443000</v>
      </c>
      <c r="AC152" s="378">
        <v>446000</v>
      </c>
      <c r="AD152" s="493">
        <v>20580</v>
      </c>
      <c r="AE152" s="495">
        <v>16950</v>
      </c>
      <c r="AF152" s="495">
        <v>13710</v>
      </c>
      <c r="AG152" s="495">
        <v>10490</v>
      </c>
      <c r="AH152" s="495">
        <v>7770</v>
      </c>
      <c r="AI152" s="495">
        <v>6160</v>
      </c>
      <c r="AJ152" s="495">
        <v>4540</v>
      </c>
      <c r="AK152" s="509">
        <v>2920</v>
      </c>
      <c r="AL152" s="277">
        <f t="shared" si="7"/>
        <v>1340</v>
      </c>
      <c r="AM152" s="276">
        <f t="shared" si="7"/>
        <v>0</v>
      </c>
      <c r="AN152" s="368">
        <v>106600</v>
      </c>
    </row>
    <row r="153" spans="1:40" s="98" customFormat="1" ht="13.5" customHeight="1">
      <c r="A153" s="51"/>
      <c r="B153" s="217"/>
      <c r="C153" s="217"/>
      <c r="D153" s="217"/>
      <c r="E153" s="217"/>
      <c r="F153" s="217"/>
      <c r="G153" s="217"/>
      <c r="H153" s="217"/>
      <c r="I153" s="217"/>
      <c r="J153" s="217"/>
      <c r="K153" s="217"/>
      <c r="L153" s="51"/>
      <c r="M153" s="51"/>
      <c r="N153" s="51"/>
      <c r="O153" s="51"/>
      <c r="P153" s="51"/>
      <c r="Q153" s="51"/>
      <c r="R153" s="51"/>
      <c r="S153" s="51"/>
      <c r="T153" s="51"/>
      <c r="U153" s="51"/>
      <c r="V153" s="51"/>
      <c r="W153" s="51"/>
      <c r="X153" s="51"/>
      <c r="Y153" s="51"/>
      <c r="Z153" s="51"/>
      <c r="AA153" s="51"/>
      <c r="AB153" s="371">
        <v>446000</v>
      </c>
      <c r="AC153" s="379">
        <v>449000</v>
      </c>
      <c r="AD153" s="494">
        <v>21070</v>
      </c>
      <c r="AE153" s="496">
        <v>17190</v>
      </c>
      <c r="AF153" s="496">
        <v>13960</v>
      </c>
      <c r="AG153" s="496">
        <v>10730</v>
      </c>
      <c r="AH153" s="496">
        <v>7890</v>
      </c>
      <c r="AI153" s="496">
        <v>6280</v>
      </c>
      <c r="AJ153" s="496">
        <v>4670</v>
      </c>
      <c r="AK153" s="503">
        <v>3040</v>
      </c>
      <c r="AL153" s="277">
        <f t="shared" si="7"/>
        <v>1460</v>
      </c>
      <c r="AM153" s="276">
        <f t="shared" si="7"/>
        <v>0</v>
      </c>
      <c r="AN153" s="373">
        <v>108100</v>
      </c>
    </row>
    <row r="154" spans="1:40" s="98" customFormat="1" ht="13.5" customHeight="1">
      <c r="A154" s="51"/>
      <c r="B154" s="217"/>
      <c r="C154" s="217"/>
      <c r="D154" s="217"/>
      <c r="E154" s="217"/>
      <c r="F154" s="217"/>
      <c r="G154" s="217"/>
      <c r="H154" s="217"/>
      <c r="I154" s="217"/>
      <c r="J154" s="217"/>
      <c r="K154" s="217"/>
      <c r="L154" s="51"/>
      <c r="M154" s="51"/>
      <c r="N154" s="51"/>
      <c r="O154" s="51"/>
      <c r="P154" s="51"/>
      <c r="Q154" s="51"/>
      <c r="R154" s="51"/>
      <c r="S154" s="51"/>
      <c r="T154" s="51"/>
      <c r="U154" s="51"/>
      <c r="V154" s="51"/>
      <c r="W154" s="51"/>
      <c r="X154" s="51"/>
      <c r="Y154" s="51"/>
      <c r="Z154" s="51"/>
      <c r="AA154" s="51"/>
      <c r="AB154" s="367">
        <v>449000</v>
      </c>
      <c r="AC154" s="378">
        <v>452000</v>
      </c>
      <c r="AD154" s="493">
        <v>21560</v>
      </c>
      <c r="AE154" s="495">
        <v>17440</v>
      </c>
      <c r="AF154" s="495">
        <v>14200</v>
      </c>
      <c r="AG154" s="495">
        <v>10980</v>
      </c>
      <c r="AH154" s="495">
        <v>8010</v>
      </c>
      <c r="AI154" s="495">
        <v>6400</v>
      </c>
      <c r="AJ154" s="495">
        <v>4790</v>
      </c>
      <c r="AK154" s="504">
        <v>3170</v>
      </c>
      <c r="AL154" s="277">
        <f t="shared" si="7"/>
        <v>1590</v>
      </c>
      <c r="AM154" s="276">
        <f t="shared" si="7"/>
        <v>10</v>
      </c>
      <c r="AN154" s="368">
        <v>109700</v>
      </c>
    </row>
    <row r="155" spans="1:40" s="98" customFormat="1" ht="13.5" customHeight="1">
      <c r="A155" s="51"/>
      <c r="B155" s="217"/>
      <c r="C155" s="217"/>
      <c r="D155" s="217"/>
      <c r="E155" s="217"/>
      <c r="F155" s="217"/>
      <c r="G155" s="217"/>
      <c r="H155" s="217"/>
      <c r="I155" s="217"/>
      <c r="J155" s="217"/>
      <c r="K155" s="217"/>
      <c r="L155" s="51"/>
      <c r="M155" s="51"/>
      <c r="N155" s="51"/>
      <c r="O155" s="51"/>
      <c r="P155" s="51"/>
      <c r="Q155" s="51"/>
      <c r="R155" s="51"/>
      <c r="S155" s="51"/>
      <c r="T155" s="51"/>
      <c r="U155" s="51"/>
      <c r="V155" s="51"/>
      <c r="W155" s="51"/>
      <c r="X155" s="51"/>
      <c r="Y155" s="51"/>
      <c r="Z155" s="51"/>
      <c r="AA155" s="51"/>
      <c r="AB155" s="367">
        <v>452000</v>
      </c>
      <c r="AC155" s="378">
        <v>455000</v>
      </c>
      <c r="AD155" s="493">
        <v>22050</v>
      </c>
      <c r="AE155" s="495">
        <v>17680</v>
      </c>
      <c r="AF155" s="495">
        <v>14450</v>
      </c>
      <c r="AG155" s="495">
        <v>11220</v>
      </c>
      <c r="AH155" s="495">
        <v>8140</v>
      </c>
      <c r="AI155" s="495">
        <v>6520</v>
      </c>
      <c r="AJ155" s="495">
        <v>4910</v>
      </c>
      <c r="AK155" s="504">
        <v>3290</v>
      </c>
      <c r="AL155" s="277">
        <f t="shared" si="7"/>
        <v>1710</v>
      </c>
      <c r="AM155" s="276">
        <f t="shared" si="7"/>
        <v>130</v>
      </c>
      <c r="AN155" s="368">
        <v>111300</v>
      </c>
    </row>
    <row r="156" spans="1:40" s="98" customFormat="1" ht="13.5" customHeight="1">
      <c r="A156" s="51"/>
      <c r="B156" s="217"/>
      <c r="C156" s="217"/>
      <c r="D156" s="217"/>
      <c r="E156" s="217"/>
      <c r="F156" s="217"/>
      <c r="G156" s="217"/>
      <c r="H156" s="217"/>
      <c r="I156" s="217"/>
      <c r="J156" s="217"/>
      <c r="K156" s="217"/>
      <c r="L156" s="51"/>
      <c r="M156" s="51"/>
      <c r="N156" s="51"/>
      <c r="O156" s="51"/>
      <c r="P156" s="51"/>
      <c r="Q156" s="51"/>
      <c r="R156" s="51"/>
      <c r="S156" s="51"/>
      <c r="T156" s="51"/>
      <c r="U156" s="51"/>
      <c r="V156" s="51"/>
      <c r="W156" s="51"/>
      <c r="X156" s="51"/>
      <c r="Y156" s="51"/>
      <c r="Z156" s="51"/>
      <c r="AA156" s="51"/>
      <c r="AB156" s="367">
        <v>455000</v>
      </c>
      <c r="AC156" s="378">
        <v>458000</v>
      </c>
      <c r="AD156" s="493">
        <v>22540</v>
      </c>
      <c r="AE156" s="495">
        <v>17930</v>
      </c>
      <c r="AF156" s="495">
        <v>14690</v>
      </c>
      <c r="AG156" s="495">
        <v>11470</v>
      </c>
      <c r="AH156" s="495">
        <v>8260</v>
      </c>
      <c r="AI156" s="495">
        <v>6650</v>
      </c>
      <c r="AJ156" s="495">
        <v>5030</v>
      </c>
      <c r="AK156" s="504">
        <v>3410</v>
      </c>
      <c r="AL156" s="277">
        <f t="shared" si="7"/>
        <v>1830</v>
      </c>
      <c r="AM156" s="276">
        <f t="shared" si="7"/>
        <v>250</v>
      </c>
      <c r="AN156" s="368">
        <v>112800</v>
      </c>
    </row>
    <row r="157" spans="1:40" s="98" customFormat="1" ht="13.5" customHeight="1">
      <c r="A157" s="51"/>
      <c r="B157" s="217"/>
      <c r="C157" s="217"/>
      <c r="D157" s="217"/>
      <c r="E157" s="217"/>
      <c r="F157" s="217"/>
      <c r="G157" s="217"/>
      <c r="H157" s="217"/>
      <c r="I157" s="217"/>
      <c r="J157" s="217"/>
      <c r="K157" s="217"/>
      <c r="L157" s="51"/>
      <c r="M157" s="51"/>
      <c r="N157" s="51"/>
      <c r="O157" s="51"/>
      <c r="P157" s="51"/>
      <c r="Q157" s="51"/>
      <c r="R157" s="51"/>
      <c r="S157" s="51"/>
      <c r="T157" s="51"/>
      <c r="U157" s="51"/>
      <c r="V157" s="51"/>
      <c r="W157" s="51"/>
      <c r="X157" s="51"/>
      <c r="Y157" s="51"/>
      <c r="Z157" s="51"/>
      <c r="AA157" s="51"/>
      <c r="AB157" s="367">
        <v>458000</v>
      </c>
      <c r="AC157" s="378">
        <v>461000</v>
      </c>
      <c r="AD157" s="493">
        <v>23030</v>
      </c>
      <c r="AE157" s="495">
        <v>18170</v>
      </c>
      <c r="AF157" s="495">
        <v>14940</v>
      </c>
      <c r="AG157" s="495">
        <v>11710</v>
      </c>
      <c r="AH157" s="495">
        <v>8470</v>
      </c>
      <c r="AI157" s="495">
        <v>6770</v>
      </c>
      <c r="AJ157" s="495">
        <v>5160</v>
      </c>
      <c r="AK157" s="504">
        <v>3530</v>
      </c>
      <c r="AL157" s="277">
        <f t="shared" si="7"/>
        <v>1950</v>
      </c>
      <c r="AM157" s="276">
        <f t="shared" si="7"/>
        <v>370</v>
      </c>
      <c r="AN157" s="368">
        <v>114500</v>
      </c>
    </row>
    <row r="158" spans="1:40" s="98" customFormat="1" ht="13.5" customHeight="1">
      <c r="A158" s="51"/>
      <c r="B158" s="217"/>
      <c r="C158" s="217"/>
      <c r="D158" s="217"/>
      <c r="E158" s="217"/>
      <c r="F158" s="217"/>
      <c r="G158" s="217"/>
      <c r="H158" s="217"/>
      <c r="I158" s="217"/>
      <c r="J158" s="217"/>
      <c r="K158" s="217"/>
      <c r="L158" s="51"/>
      <c r="M158" s="51"/>
      <c r="N158" s="51"/>
      <c r="O158" s="51"/>
      <c r="P158" s="51"/>
      <c r="Q158" s="51"/>
      <c r="R158" s="51"/>
      <c r="S158" s="51"/>
      <c r="T158" s="51"/>
      <c r="U158" s="51"/>
      <c r="V158" s="51"/>
      <c r="W158" s="51"/>
      <c r="X158" s="51"/>
      <c r="Y158" s="51"/>
      <c r="Z158" s="51"/>
      <c r="AA158" s="51"/>
      <c r="AB158" s="371">
        <v>461000</v>
      </c>
      <c r="AC158" s="379">
        <v>464000</v>
      </c>
      <c r="AD158" s="494">
        <v>23520</v>
      </c>
      <c r="AE158" s="496">
        <v>18420</v>
      </c>
      <c r="AF158" s="496">
        <v>15180</v>
      </c>
      <c r="AG158" s="496">
        <v>11960</v>
      </c>
      <c r="AH158" s="496">
        <v>8720</v>
      </c>
      <c r="AI158" s="496">
        <v>6890</v>
      </c>
      <c r="AJ158" s="496">
        <v>5280</v>
      </c>
      <c r="AK158" s="503">
        <v>3660</v>
      </c>
      <c r="AL158" s="277">
        <f t="shared" si="7"/>
        <v>2080</v>
      </c>
      <c r="AM158" s="276">
        <f t="shared" si="7"/>
        <v>500</v>
      </c>
      <c r="AN158" s="373">
        <v>116000</v>
      </c>
    </row>
    <row r="159" spans="1:40" s="98" customFormat="1" ht="13.5" customHeight="1">
      <c r="A159" s="51"/>
      <c r="B159" s="217"/>
      <c r="C159" s="217"/>
      <c r="D159" s="217"/>
      <c r="E159" s="217"/>
      <c r="F159" s="217"/>
      <c r="G159" s="217"/>
      <c r="H159" s="217"/>
      <c r="I159" s="217"/>
      <c r="J159" s="217"/>
      <c r="K159" s="217"/>
      <c r="L159" s="51"/>
      <c r="M159" s="51"/>
      <c r="N159" s="51"/>
      <c r="O159" s="51"/>
      <c r="P159" s="51"/>
      <c r="Q159" s="51"/>
      <c r="R159" s="51"/>
      <c r="S159" s="51"/>
      <c r="T159" s="51"/>
      <c r="U159" s="51"/>
      <c r="V159" s="51"/>
      <c r="W159" s="51"/>
      <c r="X159" s="51"/>
      <c r="Y159" s="51"/>
      <c r="Z159" s="51"/>
      <c r="AA159" s="51"/>
      <c r="AB159" s="367">
        <v>464000</v>
      </c>
      <c r="AC159" s="378">
        <v>467000</v>
      </c>
      <c r="AD159" s="493">
        <v>24010</v>
      </c>
      <c r="AE159" s="495">
        <v>18660</v>
      </c>
      <c r="AF159" s="495">
        <v>15430</v>
      </c>
      <c r="AG159" s="495">
        <v>12200</v>
      </c>
      <c r="AH159" s="495">
        <v>8960</v>
      </c>
      <c r="AI159" s="495">
        <v>7010</v>
      </c>
      <c r="AJ159" s="495">
        <v>5400</v>
      </c>
      <c r="AK159" s="504">
        <v>3780</v>
      </c>
      <c r="AL159" s="277">
        <f t="shared" si="7"/>
        <v>2200</v>
      </c>
      <c r="AM159" s="276">
        <f t="shared" si="7"/>
        <v>620</v>
      </c>
      <c r="AN159" s="368">
        <v>117500</v>
      </c>
    </row>
    <row r="160" spans="1:40" s="98" customFormat="1" ht="13.5" customHeight="1">
      <c r="A160" s="51"/>
      <c r="B160" s="217"/>
      <c r="C160" s="217"/>
      <c r="D160" s="217"/>
      <c r="E160" s="217"/>
      <c r="F160" s="217"/>
      <c r="G160" s="217"/>
      <c r="H160" s="217"/>
      <c r="I160" s="217"/>
      <c r="J160" s="217"/>
      <c r="K160" s="217"/>
      <c r="L160" s="51"/>
      <c r="M160" s="51"/>
      <c r="N160" s="51"/>
      <c r="O160" s="51"/>
      <c r="P160" s="51"/>
      <c r="Q160" s="51"/>
      <c r="R160" s="51"/>
      <c r="S160" s="51"/>
      <c r="T160" s="51"/>
      <c r="U160" s="51"/>
      <c r="V160" s="51"/>
      <c r="W160" s="51"/>
      <c r="X160" s="51"/>
      <c r="Y160" s="51"/>
      <c r="Z160" s="51"/>
      <c r="AA160" s="51"/>
      <c r="AB160" s="367">
        <v>467000</v>
      </c>
      <c r="AC160" s="378">
        <v>470000</v>
      </c>
      <c r="AD160" s="493">
        <v>24500</v>
      </c>
      <c r="AE160" s="495">
        <v>18910</v>
      </c>
      <c r="AF160" s="495">
        <v>15670</v>
      </c>
      <c r="AG160" s="495">
        <v>12450</v>
      </c>
      <c r="AH160" s="495">
        <v>9210</v>
      </c>
      <c r="AI160" s="495">
        <v>7140</v>
      </c>
      <c r="AJ160" s="495">
        <v>5520</v>
      </c>
      <c r="AK160" s="504">
        <v>3900</v>
      </c>
      <c r="AL160" s="277">
        <f t="shared" si="7"/>
        <v>2320</v>
      </c>
      <c r="AM160" s="276">
        <f t="shared" si="7"/>
        <v>740</v>
      </c>
      <c r="AN160" s="368">
        <v>119200</v>
      </c>
    </row>
    <row r="161" spans="1:40" s="98" customFormat="1" ht="13.5" customHeight="1">
      <c r="A161" s="51"/>
      <c r="B161" s="217"/>
      <c r="C161" s="217"/>
      <c r="D161" s="217"/>
      <c r="E161" s="217"/>
      <c r="F161" s="217"/>
      <c r="G161" s="217"/>
      <c r="H161" s="217"/>
      <c r="I161" s="217"/>
      <c r="J161" s="217"/>
      <c r="K161" s="217"/>
      <c r="L161" s="51"/>
      <c r="M161" s="51"/>
      <c r="N161" s="51"/>
      <c r="O161" s="51"/>
      <c r="P161" s="51"/>
      <c r="Q161" s="51"/>
      <c r="R161" s="51"/>
      <c r="S161" s="51"/>
      <c r="T161" s="51"/>
      <c r="U161" s="51"/>
      <c r="V161" s="51"/>
      <c r="W161" s="51"/>
      <c r="X161" s="51"/>
      <c r="Y161" s="51"/>
      <c r="Z161" s="51"/>
      <c r="AA161" s="51"/>
      <c r="AB161" s="367">
        <v>470000</v>
      </c>
      <c r="AC161" s="378">
        <v>473000</v>
      </c>
      <c r="AD161" s="493">
        <v>24990</v>
      </c>
      <c r="AE161" s="495">
        <v>19150</v>
      </c>
      <c r="AF161" s="495">
        <v>15920</v>
      </c>
      <c r="AG161" s="495">
        <v>12690</v>
      </c>
      <c r="AH161" s="495">
        <v>9450</v>
      </c>
      <c r="AI161" s="495">
        <v>7260</v>
      </c>
      <c r="AJ161" s="495">
        <v>5650</v>
      </c>
      <c r="AK161" s="504">
        <v>4020</v>
      </c>
      <c r="AL161" s="277">
        <f t="shared" si="7"/>
        <v>2440</v>
      </c>
      <c r="AM161" s="276">
        <f t="shared" si="7"/>
        <v>860</v>
      </c>
      <c r="AN161" s="368">
        <v>120700</v>
      </c>
    </row>
    <row r="162" spans="1:40" s="98" customFormat="1" ht="13.5" customHeight="1">
      <c r="A162" s="51"/>
      <c r="B162" s="217"/>
      <c r="C162" s="217"/>
      <c r="D162" s="217"/>
      <c r="E162" s="217"/>
      <c r="F162" s="217"/>
      <c r="G162" s="217"/>
      <c r="H162" s="217"/>
      <c r="I162" s="217"/>
      <c r="J162" s="217"/>
      <c r="K162" s="217"/>
      <c r="L162" s="51"/>
      <c r="M162" s="51"/>
      <c r="N162" s="51"/>
      <c r="O162" s="51"/>
      <c r="P162" s="51"/>
      <c r="Q162" s="51"/>
      <c r="R162" s="51"/>
      <c r="S162" s="51"/>
      <c r="T162" s="51"/>
      <c r="U162" s="51"/>
      <c r="V162" s="51"/>
      <c r="W162" s="51"/>
      <c r="X162" s="51"/>
      <c r="Y162" s="51"/>
      <c r="Z162" s="51"/>
      <c r="AA162" s="51"/>
      <c r="AB162" s="367">
        <v>473000</v>
      </c>
      <c r="AC162" s="378">
        <v>476000</v>
      </c>
      <c r="AD162" s="493">
        <v>25480</v>
      </c>
      <c r="AE162" s="495">
        <v>19400</v>
      </c>
      <c r="AF162" s="495">
        <v>16160</v>
      </c>
      <c r="AG162" s="495">
        <v>12940</v>
      </c>
      <c r="AH162" s="495">
        <v>9700</v>
      </c>
      <c r="AI162" s="495">
        <v>7380</v>
      </c>
      <c r="AJ162" s="495">
        <v>5770</v>
      </c>
      <c r="AK162" s="504">
        <v>4150</v>
      </c>
      <c r="AL162" s="277">
        <f t="shared" si="7"/>
        <v>2570</v>
      </c>
      <c r="AM162" s="276">
        <f t="shared" si="7"/>
        <v>990</v>
      </c>
      <c r="AN162" s="368">
        <v>122300</v>
      </c>
    </row>
    <row r="163" spans="1:40" s="98" customFormat="1" ht="13.5" customHeight="1">
      <c r="A163" s="51"/>
      <c r="B163" s="217"/>
      <c r="C163" s="217"/>
      <c r="D163" s="217"/>
      <c r="E163" s="217"/>
      <c r="F163" s="217"/>
      <c r="G163" s="217"/>
      <c r="H163" s="217"/>
      <c r="I163" s="217"/>
      <c r="J163" s="217"/>
      <c r="K163" s="217"/>
      <c r="L163" s="51"/>
      <c r="M163" s="51"/>
      <c r="N163" s="51"/>
      <c r="O163" s="51"/>
      <c r="P163" s="51"/>
      <c r="Q163" s="51"/>
      <c r="R163" s="51"/>
      <c r="S163" s="51"/>
      <c r="T163" s="51"/>
      <c r="U163" s="51"/>
      <c r="V163" s="51"/>
      <c r="W163" s="51"/>
      <c r="X163" s="51"/>
      <c r="Y163" s="51"/>
      <c r="Z163" s="51"/>
      <c r="AA163" s="51"/>
      <c r="AB163" s="371">
        <v>476000</v>
      </c>
      <c r="AC163" s="379">
        <v>479000</v>
      </c>
      <c r="AD163" s="494">
        <v>25970</v>
      </c>
      <c r="AE163" s="496">
        <v>19640</v>
      </c>
      <c r="AF163" s="496">
        <v>16410</v>
      </c>
      <c r="AG163" s="496">
        <v>13180</v>
      </c>
      <c r="AH163" s="496">
        <v>9940</v>
      </c>
      <c r="AI163" s="496">
        <v>7500</v>
      </c>
      <c r="AJ163" s="496">
        <v>5890</v>
      </c>
      <c r="AK163" s="503">
        <v>4270</v>
      </c>
      <c r="AL163" s="277">
        <f t="shared" si="7"/>
        <v>2690</v>
      </c>
      <c r="AM163" s="276">
        <f t="shared" si="7"/>
        <v>1110</v>
      </c>
      <c r="AN163" s="373">
        <v>123800</v>
      </c>
    </row>
    <row r="164" spans="1:40" s="98" customFormat="1" ht="13.5" customHeight="1">
      <c r="A164" s="51"/>
      <c r="B164" s="217"/>
      <c r="C164" s="217"/>
      <c r="D164" s="217"/>
      <c r="E164" s="217"/>
      <c r="F164" s="217"/>
      <c r="G164" s="217"/>
      <c r="H164" s="217"/>
      <c r="I164" s="217"/>
      <c r="J164" s="217"/>
      <c r="K164" s="217"/>
      <c r="L164" s="51"/>
      <c r="M164" s="51"/>
      <c r="N164" s="51"/>
      <c r="O164" s="51"/>
      <c r="P164" s="51"/>
      <c r="Q164" s="51"/>
      <c r="R164" s="51"/>
      <c r="S164" s="51"/>
      <c r="T164" s="51"/>
      <c r="U164" s="51"/>
      <c r="V164" s="51"/>
      <c r="W164" s="51"/>
      <c r="X164" s="51"/>
      <c r="Y164" s="51"/>
      <c r="Z164" s="51"/>
      <c r="AA164" s="51"/>
      <c r="AB164" s="367">
        <v>479000</v>
      </c>
      <c r="AC164" s="378">
        <v>482000</v>
      </c>
      <c r="AD164" s="493">
        <v>26460</v>
      </c>
      <c r="AE164" s="495">
        <v>20000</v>
      </c>
      <c r="AF164" s="495">
        <v>16650</v>
      </c>
      <c r="AG164" s="495">
        <v>13430</v>
      </c>
      <c r="AH164" s="495">
        <v>10190</v>
      </c>
      <c r="AI164" s="495">
        <v>7630</v>
      </c>
      <c r="AJ164" s="495">
        <v>6010</v>
      </c>
      <c r="AK164" s="504">
        <v>4390</v>
      </c>
      <c r="AL164" s="277">
        <f t="shared" si="7"/>
        <v>2810</v>
      </c>
      <c r="AM164" s="276">
        <f t="shared" si="7"/>
        <v>1230</v>
      </c>
      <c r="AN164" s="368">
        <v>125400</v>
      </c>
    </row>
    <row r="165" spans="1:40" s="98" customFormat="1" ht="13.5" customHeight="1">
      <c r="A165" s="51"/>
      <c r="B165" s="217"/>
      <c r="C165" s="217"/>
      <c r="D165" s="217"/>
      <c r="E165" s="217"/>
      <c r="F165" s="217"/>
      <c r="G165" s="217"/>
      <c r="H165" s="217"/>
      <c r="I165" s="217"/>
      <c r="J165" s="217"/>
      <c r="K165" s="217"/>
      <c r="L165" s="51"/>
      <c r="M165" s="51"/>
      <c r="N165" s="51"/>
      <c r="O165" s="51"/>
      <c r="P165" s="51"/>
      <c r="Q165" s="51"/>
      <c r="R165" s="51"/>
      <c r="S165" s="51"/>
      <c r="T165" s="51"/>
      <c r="U165" s="51"/>
      <c r="V165" s="51"/>
      <c r="W165" s="51"/>
      <c r="X165" s="51"/>
      <c r="Y165" s="51"/>
      <c r="Z165" s="51"/>
      <c r="AA165" s="51"/>
      <c r="AB165" s="367">
        <v>482000</v>
      </c>
      <c r="AC165" s="378">
        <v>485000</v>
      </c>
      <c r="AD165" s="493">
        <v>26950</v>
      </c>
      <c r="AE165" s="495">
        <v>20490</v>
      </c>
      <c r="AF165" s="495">
        <v>16900</v>
      </c>
      <c r="AG165" s="495">
        <v>13670</v>
      </c>
      <c r="AH165" s="495">
        <v>10430</v>
      </c>
      <c r="AI165" s="495">
        <v>7750</v>
      </c>
      <c r="AJ165" s="495">
        <v>6140</v>
      </c>
      <c r="AK165" s="504">
        <v>4510</v>
      </c>
      <c r="AL165" s="277">
        <f t="shared" ref="AL165:AM184" si="8">IF(AK165-$Z$19&gt;0,AK165-$Z$19,0)</f>
        <v>2930</v>
      </c>
      <c r="AM165" s="276">
        <f t="shared" si="8"/>
        <v>1350</v>
      </c>
      <c r="AN165" s="368">
        <v>127000</v>
      </c>
    </row>
    <row r="166" spans="1:40" s="98" customFormat="1" ht="13.5" customHeight="1">
      <c r="A166" s="51"/>
      <c r="B166" s="217"/>
      <c r="C166" s="217"/>
      <c r="D166" s="217"/>
      <c r="E166" s="217"/>
      <c r="F166" s="217"/>
      <c r="G166" s="217"/>
      <c r="H166" s="217"/>
      <c r="I166" s="217"/>
      <c r="J166" s="217"/>
      <c r="K166" s="217"/>
      <c r="L166" s="51"/>
      <c r="M166" s="51"/>
      <c r="N166" s="51"/>
      <c r="O166" s="51"/>
      <c r="P166" s="51"/>
      <c r="Q166" s="51"/>
      <c r="R166" s="51"/>
      <c r="S166" s="51"/>
      <c r="T166" s="51"/>
      <c r="U166" s="51"/>
      <c r="V166" s="51"/>
      <c r="W166" s="51"/>
      <c r="X166" s="51"/>
      <c r="Y166" s="51"/>
      <c r="Z166" s="51"/>
      <c r="AA166" s="51"/>
      <c r="AB166" s="367">
        <v>485000</v>
      </c>
      <c r="AC166" s="378">
        <v>488000</v>
      </c>
      <c r="AD166" s="493">
        <v>27440</v>
      </c>
      <c r="AE166" s="495">
        <v>20980</v>
      </c>
      <c r="AF166" s="495">
        <v>17140</v>
      </c>
      <c r="AG166" s="495">
        <v>13920</v>
      </c>
      <c r="AH166" s="495">
        <v>10680</v>
      </c>
      <c r="AI166" s="495">
        <v>7870</v>
      </c>
      <c r="AJ166" s="495">
        <v>6260</v>
      </c>
      <c r="AK166" s="504">
        <v>4640</v>
      </c>
      <c r="AL166" s="277">
        <f t="shared" si="8"/>
        <v>3060</v>
      </c>
      <c r="AM166" s="276">
        <f t="shared" si="8"/>
        <v>1480</v>
      </c>
      <c r="AN166" s="368">
        <v>128500</v>
      </c>
    </row>
    <row r="167" spans="1:40" s="98" customFormat="1" ht="13.5" customHeight="1">
      <c r="A167" s="51"/>
      <c r="B167" s="217"/>
      <c r="C167" s="217"/>
      <c r="D167" s="217"/>
      <c r="E167" s="217"/>
      <c r="F167" s="217"/>
      <c r="G167" s="217"/>
      <c r="H167" s="217"/>
      <c r="I167" s="217"/>
      <c r="J167" s="217"/>
      <c r="K167" s="217"/>
      <c r="L167" s="51"/>
      <c r="M167" s="51"/>
      <c r="N167" s="51"/>
      <c r="O167" s="51"/>
      <c r="P167" s="51"/>
      <c r="Q167" s="51"/>
      <c r="R167" s="51"/>
      <c r="S167" s="51"/>
      <c r="T167" s="51"/>
      <c r="U167" s="51"/>
      <c r="V167" s="51"/>
      <c r="W167" s="51"/>
      <c r="X167" s="51"/>
      <c r="Y167" s="51"/>
      <c r="Z167" s="51"/>
      <c r="AA167" s="51"/>
      <c r="AB167" s="367">
        <v>488000</v>
      </c>
      <c r="AC167" s="378">
        <v>491000</v>
      </c>
      <c r="AD167" s="493">
        <v>27930</v>
      </c>
      <c r="AE167" s="495">
        <v>21470</v>
      </c>
      <c r="AF167" s="495">
        <v>17390</v>
      </c>
      <c r="AG167" s="495">
        <v>14160</v>
      </c>
      <c r="AH167" s="495">
        <v>10920</v>
      </c>
      <c r="AI167" s="495">
        <v>7990</v>
      </c>
      <c r="AJ167" s="495">
        <v>6380</v>
      </c>
      <c r="AK167" s="504">
        <v>4760</v>
      </c>
      <c r="AL167" s="277">
        <f t="shared" si="8"/>
        <v>3180</v>
      </c>
      <c r="AM167" s="276">
        <f t="shared" si="8"/>
        <v>1600</v>
      </c>
      <c r="AN167" s="368">
        <v>130200</v>
      </c>
    </row>
    <row r="168" spans="1:40" s="98" customFormat="1" ht="13.5" customHeight="1">
      <c r="A168" s="51"/>
      <c r="B168" s="217"/>
      <c r="C168" s="217"/>
      <c r="D168" s="217"/>
      <c r="E168" s="217"/>
      <c r="F168" s="217"/>
      <c r="G168" s="217"/>
      <c r="H168" s="217"/>
      <c r="I168" s="217"/>
      <c r="J168" s="217"/>
      <c r="K168" s="217"/>
      <c r="L168" s="51"/>
      <c r="M168" s="51"/>
      <c r="N168" s="51"/>
      <c r="O168" s="51"/>
      <c r="P168" s="51"/>
      <c r="Q168" s="51"/>
      <c r="R168" s="51"/>
      <c r="S168" s="51"/>
      <c r="T168" s="51"/>
      <c r="U168" s="51"/>
      <c r="V168" s="51"/>
      <c r="W168" s="51"/>
      <c r="X168" s="51"/>
      <c r="Y168" s="51"/>
      <c r="Z168" s="51"/>
      <c r="AA168" s="51"/>
      <c r="AB168" s="371">
        <v>491000</v>
      </c>
      <c r="AC168" s="379">
        <v>494000</v>
      </c>
      <c r="AD168" s="494">
        <v>28420</v>
      </c>
      <c r="AE168" s="496">
        <v>21960</v>
      </c>
      <c r="AF168" s="496">
        <v>17630</v>
      </c>
      <c r="AG168" s="496">
        <v>14410</v>
      </c>
      <c r="AH168" s="496">
        <v>11170</v>
      </c>
      <c r="AI168" s="496">
        <v>8120</v>
      </c>
      <c r="AJ168" s="496">
        <v>6500</v>
      </c>
      <c r="AK168" s="503">
        <v>4880</v>
      </c>
      <c r="AL168" s="277">
        <f t="shared" si="8"/>
        <v>3300</v>
      </c>
      <c r="AM168" s="276">
        <f t="shared" si="8"/>
        <v>1720</v>
      </c>
      <c r="AN168" s="373">
        <v>131700</v>
      </c>
    </row>
    <row r="169" spans="1:40" s="98" customFormat="1" ht="13.5" customHeight="1">
      <c r="A169" s="51"/>
      <c r="B169" s="217"/>
      <c r="C169" s="217"/>
      <c r="D169" s="217"/>
      <c r="E169" s="217"/>
      <c r="F169" s="217"/>
      <c r="G169" s="217"/>
      <c r="H169" s="217"/>
      <c r="I169" s="217"/>
      <c r="J169" s="217"/>
      <c r="K169" s="217"/>
      <c r="L169" s="51"/>
      <c r="M169" s="51"/>
      <c r="N169" s="51"/>
      <c r="O169" s="51"/>
      <c r="P169" s="51"/>
      <c r="Q169" s="51"/>
      <c r="R169" s="51"/>
      <c r="S169" s="51"/>
      <c r="T169" s="51"/>
      <c r="U169" s="51"/>
      <c r="V169" s="51"/>
      <c r="W169" s="51"/>
      <c r="X169" s="51"/>
      <c r="Y169" s="51"/>
      <c r="Z169" s="51"/>
      <c r="AA169" s="51"/>
      <c r="AB169" s="367">
        <v>494000</v>
      </c>
      <c r="AC169" s="378">
        <v>497000</v>
      </c>
      <c r="AD169" s="493">
        <v>28910</v>
      </c>
      <c r="AE169" s="495">
        <v>22450</v>
      </c>
      <c r="AF169" s="495">
        <v>17880</v>
      </c>
      <c r="AG169" s="495">
        <v>14650</v>
      </c>
      <c r="AH169" s="495">
        <v>11410</v>
      </c>
      <c r="AI169" s="495">
        <v>8240</v>
      </c>
      <c r="AJ169" s="495">
        <v>6630</v>
      </c>
      <c r="AK169" s="504">
        <v>5000</v>
      </c>
      <c r="AL169" s="277">
        <f t="shared" si="8"/>
        <v>3420</v>
      </c>
      <c r="AM169" s="276">
        <f t="shared" si="8"/>
        <v>1840</v>
      </c>
      <c r="AN169" s="368">
        <v>133300</v>
      </c>
    </row>
    <row r="170" spans="1:40" s="98" customFormat="1" ht="13.5" customHeight="1">
      <c r="A170" s="51"/>
      <c r="B170" s="217"/>
      <c r="C170" s="217"/>
      <c r="D170" s="217"/>
      <c r="E170" s="217"/>
      <c r="F170" s="217"/>
      <c r="G170" s="217"/>
      <c r="H170" s="217"/>
      <c r="I170" s="217"/>
      <c r="J170" s="217"/>
      <c r="K170" s="217"/>
      <c r="L170" s="51"/>
      <c r="M170" s="51"/>
      <c r="N170" s="51"/>
      <c r="O170" s="51"/>
      <c r="P170" s="51"/>
      <c r="Q170" s="51"/>
      <c r="R170" s="51"/>
      <c r="S170" s="51"/>
      <c r="T170" s="51"/>
      <c r="U170" s="51"/>
      <c r="V170" s="51"/>
      <c r="W170" s="51"/>
      <c r="X170" s="51"/>
      <c r="Y170" s="51"/>
      <c r="Z170" s="51"/>
      <c r="AA170" s="51"/>
      <c r="AB170" s="367">
        <v>497000</v>
      </c>
      <c r="AC170" s="378">
        <v>500000</v>
      </c>
      <c r="AD170" s="493">
        <v>29400</v>
      </c>
      <c r="AE170" s="495">
        <v>22940</v>
      </c>
      <c r="AF170" s="495">
        <v>18120</v>
      </c>
      <c r="AG170" s="495">
        <v>14900</v>
      </c>
      <c r="AH170" s="495">
        <v>11660</v>
      </c>
      <c r="AI170" s="495">
        <v>8420</v>
      </c>
      <c r="AJ170" s="495">
        <v>6750</v>
      </c>
      <c r="AK170" s="504">
        <v>5130</v>
      </c>
      <c r="AL170" s="277">
        <f t="shared" si="8"/>
        <v>3550</v>
      </c>
      <c r="AM170" s="276">
        <f t="shared" si="8"/>
        <v>1970</v>
      </c>
      <c r="AN170" s="368">
        <v>134900</v>
      </c>
    </row>
    <row r="171" spans="1:40" s="98" customFormat="1" ht="13.5" customHeight="1">
      <c r="A171" s="51"/>
      <c r="B171" s="217"/>
      <c r="C171" s="217"/>
      <c r="D171" s="217"/>
      <c r="E171" s="217"/>
      <c r="F171" s="217"/>
      <c r="G171" s="217"/>
      <c r="H171" s="217"/>
      <c r="I171" s="217"/>
      <c r="J171" s="217"/>
      <c r="K171" s="217"/>
      <c r="L171" s="51"/>
      <c r="M171" s="51"/>
      <c r="N171" s="51"/>
      <c r="O171" s="51"/>
      <c r="P171" s="51"/>
      <c r="Q171" s="51"/>
      <c r="R171" s="51"/>
      <c r="S171" s="51"/>
      <c r="T171" s="51"/>
      <c r="U171" s="51"/>
      <c r="V171" s="51"/>
      <c r="W171" s="51"/>
      <c r="X171" s="51"/>
      <c r="Y171" s="51"/>
      <c r="Z171" s="51"/>
      <c r="AA171" s="51"/>
      <c r="AB171" s="367">
        <v>500000</v>
      </c>
      <c r="AC171" s="378">
        <v>503000</v>
      </c>
      <c r="AD171" s="493">
        <v>29890</v>
      </c>
      <c r="AE171" s="495">
        <v>23430</v>
      </c>
      <c r="AF171" s="495">
        <v>18370</v>
      </c>
      <c r="AG171" s="495">
        <v>15140</v>
      </c>
      <c r="AH171" s="495">
        <v>11900</v>
      </c>
      <c r="AI171" s="495">
        <v>8670</v>
      </c>
      <c r="AJ171" s="495">
        <v>6870</v>
      </c>
      <c r="AK171" s="504">
        <v>5250</v>
      </c>
      <c r="AL171" s="277">
        <f t="shared" si="8"/>
        <v>3670</v>
      </c>
      <c r="AM171" s="276">
        <f t="shared" si="8"/>
        <v>2090</v>
      </c>
      <c r="AN171" s="368">
        <v>136400</v>
      </c>
    </row>
    <row r="172" spans="1:40" s="98" customFormat="1" ht="13.5" customHeight="1">
      <c r="A172" s="51"/>
      <c r="B172" s="217"/>
      <c r="C172" s="217"/>
      <c r="D172" s="217"/>
      <c r="E172" s="217"/>
      <c r="F172" s="217"/>
      <c r="G172" s="217"/>
      <c r="H172" s="217"/>
      <c r="I172" s="217"/>
      <c r="J172" s="217"/>
      <c r="K172" s="217"/>
      <c r="L172" s="51"/>
      <c r="M172" s="51"/>
      <c r="N172" s="51"/>
      <c r="O172" s="51"/>
      <c r="P172" s="51"/>
      <c r="Q172" s="51"/>
      <c r="R172" s="51"/>
      <c r="S172" s="51"/>
      <c r="T172" s="51"/>
      <c r="U172" s="51"/>
      <c r="V172" s="51"/>
      <c r="W172" s="51"/>
      <c r="X172" s="51"/>
      <c r="Y172" s="51"/>
      <c r="Z172" s="51"/>
      <c r="AA172" s="51"/>
      <c r="AB172" s="367">
        <v>503000</v>
      </c>
      <c r="AC172" s="378">
        <v>506000</v>
      </c>
      <c r="AD172" s="493">
        <v>30380</v>
      </c>
      <c r="AE172" s="495">
        <v>23920</v>
      </c>
      <c r="AF172" s="495">
        <v>18610</v>
      </c>
      <c r="AG172" s="495">
        <v>15390</v>
      </c>
      <c r="AH172" s="495">
        <v>12150</v>
      </c>
      <c r="AI172" s="495">
        <v>8910</v>
      </c>
      <c r="AJ172" s="495">
        <v>6990</v>
      </c>
      <c r="AK172" s="504">
        <v>5370</v>
      </c>
      <c r="AL172" s="277">
        <f t="shared" si="8"/>
        <v>3790</v>
      </c>
      <c r="AM172" s="276">
        <f t="shared" si="8"/>
        <v>2210</v>
      </c>
      <c r="AN172" s="368">
        <v>138100</v>
      </c>
    </row>
    <row r="173" spans="1:40" s="98" customFormat="1" ht="13.5" customHeight="1">
      <c r="A173" s="51"/>
      <c r="B173" s="217"/>
      <c r="C173" s="217"/>
      <c r="D173" s="217"/>
      <c r="E173" s="217"/>
      <c r="F173" s="217"/>
      <c r="G173" s="217"/>
      <c r="H173" s="217"/>
      <c r="I173" s="217"/>
      <c r="J173" s="217"/>
      <c r="K173" s="217"/>
      <c r="L173" s="51"/>
      <c r="M173" s="51"/>
      <c r="N173" s="51"/>
      <c r="O173" s="51"/>
      <c r="P173" s="51"/>
      <c r="Q173" s="51"/>
      <c r="R173" s="51"/>
      <c r="S173" s="51"/>
      <c r="T173" s="51"/>
      <c r="U173" s="51"/>
      <c r="V173" s="51"/>
      <c r="W173" s="51"/>
      <c r="X173" s="51"/>
      <c r="Y173" s="51"/>
      <c r="Z173" s="51"/>
      <c r="AA173" s="51"/>
      <c r="AB173" s="371">
        <v>506000</v>
      </c>
      <c r="AC173" s="379">
        <v>509000</v>
      </c>
      <c r="AD173" s="494">
        <v>30880</v>
      </c>
      <c r="AE173" s="496">
        <v>24410</v>
      </c>
      <c r="AF173" s="496">
        <v>18860</v>
      </c>
      <c r="AG173" s="496">
        <v>15630</v>
      </c>
      <c r="AH173" s="496">
        <v>12390</v>
      </c>
      <c r="AI173" s="496">
        <v>9160</v>
      </c>
      <c r="AJ173" s="496">
        <v>7120</v>
      </c>
      <c r="AK173" s="503">
        <v>5490</v>
      </c>
      <c r="AL173" s="277">
        <f t="shared" si="8"/>
        <v>3910</v>
      </c>
      <c r="AM173" s="276">
        <f t="shared" si="8"/>
        <v>2330</v>
      </c>
      <c r="AN173" s="373">
        <v>139900</v>
      </c>
    </row>
    <row r="174" spans="1:40" s="98" customFormat="1" ht="13.5" customHeight="1">
      <c r="A174" s="51"/>
      <c r="B174" s="217"/>
      <c r="C174" s="217"/>
      <c r="D174" s="217"/>
      <c r="E174" s="217"/>
      <c r="F174" s="217"/>
      <c r="G174" s="217"/>
      <c r="H174" s="217"/>
      <c r="I174" s="217"/>
      <c r="J174" s="217"/>
      <c r="K174" s="217"/>
      <c r="L174" s="51"/>
      <c r="M174" s="51"/>
      <c r="N174" s="51"/>
      <c r="O174" s="51"/>
      <c r="P174" s="51"/>
      <c r="Q174" s="51"/>
      <c r="R174" s="51"/>
      <c r="S174" s="51"/>
      <c r="T174" s="51"/>
      <c r="U174" s="51"/>
      <c r="V174" s="51"/>
      <c r="W174" s="51"/>
      <c r="X174" s="51"/>
      <c r="Y174" s="51"/>
      <c r="Z174" s="51"/>
      <c r="AA174" s="51"/>
      <c r="AB174" s="367">
        <v>509000</v>
      </c>
      <c r="AC174" s="378">
        <v>512000</v>
      </c>
      <c r="AD174" s="493">
        <v>31370</v>
      </c>
      <c r="AE174" s="495">
        <v>24900</v>
      </c>
      <c r="AF174" s="495">
        <v>19100</v>
      </c>
      <c r="AG174" s="495">
        <v>15880</v>
      </c>
      <c r="AH174" s="495">
        <v>12640</v>
      </c>
      <c r="AI174" s="495">
        <v>9400</v>
      </c>
      <c r="AJ174" s="495">
        <v>7240</v>
      </c>
      <c r="AK174" s="504">
        <v>5620</v>
      </c>
      <c r="AL174" s="277">
        <f t="shared" si="8"/>
        <v>4040</v>
      </c>
      <c r="AM174" s="276">
        <f t="shared" si="8"/>
        <v>2460</v>
      </c>
      <c r="AN174" s="368">
        <v>141500</v>
      </c>
    </row>
    <row r="175" spans="1:40" s="98" customFormat="1" ht="13.5" customHeight="1">
      <c r="A175" s="51"/>
      <c r="B175" s="217"/>
      <c r="C175" s="217"/>
      <c r="D175" s="217"/>
      <c r="E175" s="217"/>
      <c r="F175" s="217"/>
      <c r="G175" s="217"/>
      <c r="H175" s="217"/>
      <c r="I175" s="217"/>
      <c r="J175" s="217"/>
      <c r="K175" s="217"/>
      <c r="L175" s="51"/>
      <c r="M175" s="51"/>
      <c r="N175" s="51"/>
      <c r="O175" s="51"/>
      <c r="P175" s="51"/>
      <c r="Q175" s="51"/>
      <c r="R175" s="51"/>
      <c r="S175" s="51"/>
      <c r="T175" s="51"/>
      <c r="U175" s="51"/>
      <c r="V175" s="51"/>
      <c r="W175" s="51"/>
      <c r="X175" s="51"/>
      <c r="Y175" s="51"/>
      <c r="Z175" s="51"/>
      <c r="AA175" s="51"/>
      <c r="AB175" s="367">
        <v>512000</v>
      </c>
      <c r="AC175" s="378">
        <v>515000</v>
      </c>
      <c r="AD175" s="493">
        <v>31860</v>
      </c>
      <c r="AE175" s="495">
        <v>25390</v>
      </c>
      <c r="AF175" s="495">
        <v>19350</v>
      </c>
      <c r="AG175" s="495">
        <v>16120</v>
      </c>
      <c r="AH175" s="495">
        <v>12890</v>
      </c>
      <c r="AI175" s="495">
        <v>9650</v>
      </c>
      <c r="AJ175" s="495">
        <v>7360</v>
      </c>
      <c r="AK175" s="504">
        <v>5740</v>
      </c>
      <c r="AL175" s="277">
        <f t="shared" si="8"/>
        <v>4160</v>
      </c>
      <c r="AM175" s="276">
        <f t="shared" si="8"/>
        <v>2580</v>
      </c>
      <c r="AN175" s="368">
        <v>143200</v>
      </c>
    </row>
    <row r="176" spans="1:40" s="98" customFormat="1" ht="13.5" customHeight="1">
      <c r="A176" s="51"/>
      <c r="B176" s="217"/>
      <c r="C176" s="217"/>
      <c r="D176" s="217"/>
      <c r="E176" s="217"/>
      <c r="F176" s="217"/>
      <c r="G176" s="217"/>
      <c r="H176" s="217"/>
      <c r="I176" s="217"/>
      <c r="J176" s="217"/>
      <c r="K176" s="217"/>
      <c r="L176" s="51"/>
      <c r="M176" s="51"/>
      <c r="N176" s="51"/>
      <c r="O176" s="51"/>
      <c r="P176" s="51"/>
      <c r="Q176" s="51"/>
      <c r="R176" s="51"/>
      <c r="S176" s="51"/>
      <c r="T176" s="51"/>
      <c r="U176" s="51"/>
      <c r="V176" s="51"/>
      <c r="W176" s="51"/>
      <c r="X176" s="51"/>
      <c r="Y176" s="51"/>
      <c r="Z176" s="51"/>
      <c r="AA176" s="51"/>
      <c r="AB176" s="367">
        <v>515000</v>
      </c>
      <c r="AC176" s="378">
        <v>518000</v>
      </c>
      <c r="AD176" s="493">
        <v>32350</v>
      </c>
      <c r="AE176" s="495">
        <v>25880</v>
      </c>
      <c r="AF176" s="495">
        <v>19590</v>
      </c>
      <c r="AG176" s="495">
        <v>16370</v>
      </c>
      <c r="AH176" s="495">
        <v>13130</v>
      </c>
      <c r="AI176" s="495">
        <v>9890</v>
      </c>
      <c r="AJ176" s="495">
        <v>7480</v>
      </c>
      <c r="AK176" s="504">
        <v>5860</v>
      </c>
      <c r="AL176" s="277">
        <f t="shared" si="8"/>
        <v>4280</v>
      </c>
      <c r="AM176" s="276">
        <f t="shared" si="8"/>
        <v>2700</v>
      </c>
      <c r="AN176" s="368">
        <v>145000</v>
      </c>
    </row>
    <row r="177" spans="1:40" s="98" customFormat="1" ht="13.5" customHeight="1">
      <c r="A177" s="51"/>
      <c r="B177" s="217"/>
      <c r="C177" s="217"/>
      <c r="D177" s="217"/>
      <c r="E177" s="217"/>
      <c r="F177" s="217"/>
      <c r="G177" s="217"/>
      <c r="H177" s="217"/>
      <c r="I177" s="217"/>
      <c r="J177" s="217"/>
      <c r="K177" s="217"/>
      <c r="L177" s="51"/>
      <c r="M177" s="51"/>
      <c r="N177" s="51"/>
      <c r="O177" s="51"/>
      <c r="P177" s="51"/>
      <c r="Q177" s="51"/>
      <c r="R177" s="51"/>
      <c r="S177" s="51"/>
      <c r="T177" s="51"/>
      <c r="U177" s="51"/>
      <c r="V177" s="51"/>
      <c r="W177" s="51"/>
      <c r="X177" s="51"/>
      <c r="Y177" s="51"/>
      <c r="Z177" s="51"/>
      <c r="AA177" s="51"/>
      <c r="AB177" s="367">
        <v>518000</v>
      </c>
      <c r="AC177" s="378">
        <v>521000</v>
      </c>
      <c r="AD177" s="493">
        <v>32840</v>
      </c>
      <c r="AE177" s="495">
        <v>26370</v>
      </c>
      <c r="AF177" s="495">
        <v>19900</v>
      </c>
      <c r="AG177" s="495">
        <v>16610</v>
      </c>
      <c r="AH177" s="495">
        <v>13380</v>
      </c>
      <c r="AI177" s="495">
        <v>10140</v>
      </c>
      <c r="AJ177" s="495">
        <v>7610</v>
      </c>
      <c r="AK177" s="504">
        <v>5980</v>
      </c>
      <c r="AL177" s="277">
        <f t="shared" si="8"/>
        <v>4400</v>
      </c>
      <c r="AM177" s="276">
        <f t="shared" si="8"/>
        <v>2820</v>
      </c>
      <c r="AN177" s="368">
        <v>146600</v>
      </c>
    </row>
    <row r="178" spans="1:40" s="98" customFormat="1" ht="13.5" customHeight="1">
      <c r="A178" s="51"/>
      <c r="B178" s="217"/>
      <c r="C178" s="217"/>
      <c r="D178" s="217"/>
      <c r="E178" s="217"/>
      <c r="F178" s="217"/>
      <c r="G178" s="217"/>
      <c r="H178" s="217"/>
      <c r="I178" s="217"/>
      <c r="J178" s="217"/>
      <c r="K178" s="217"/>
      <c r="L178" s="51"/>
      <c r="M178" s="51"/>
      <c r="N178" s="51"/>
      <c r="O178" s="51"/>
      <c r="P178" s="51"/>
      <c r="Q178" s="51"/>
      <c r="R178" s="51"/>
      <c r="S178" s="51"/>
      <c r="T178" s="51"/>
      <c r="U178" s="51"/>
      <c r="V178" s="51"/>
      <c r="W178" s="51"/>
      <c r="X178" s="51"/>
      <c r="Y178" s="51"/>
      <c r="Z178" s="51"/>
      <c r="AA178" s="51"/>
      <c r="AB178" s="371">
        <v>521000</v>
      </c>
      <c r="AC178" s="379">
        <v>524000</v>
      </c>
      <c r="AD178" s="494">
        <v>33330</v>
      </c>
      <c r="AE178" s="496">
        <v>26800</v>
      </c>
      <c r="AF178" s="496">
        <v>20390</v>
      </c>
      <c r="AG178" s="496">
        <v>16860</v>
      </c>
      <c r="AH178" s="496">
        <v>13620</v>
      </c>
      <c r="AI178" s="496">
        <v>10380</v>
      </c>
      <c r="AJ178" s="496">
        <v>7730</v>
      </c>
      <c r="AK178" s="503">
        <v>6110</v>
      </c>
      <c r="AL178" s="277">
        <f t="shared" si="8"/>
        <v>4530</v>
      </c>
      <c r="AM178" s="276">
        <f t="shared" si="8"/>
        <v>2950</v>
      </c>
      <c r="AN178" s="373">
        <v>148400</v>
      </c>
    </row>
    <row r="179" spans="1:40" s="98" customFormat="1" ht="13.5" customHeight="1">
      <c r="A179" s="51"/>
      <c r="B179" s="217"/>
      <c r="C179" s="217"/>
      <c r="D179" s="217"/>
      <c r="E179" s="217"/>
      <c r="F179" s="217"/>
      <c r="G179" s="217"/>
      <c r="H179" s="217"/>
      <c r="I179" s="217"/>
      <c r="J179" s="217"/>
      <c r="K179" s="217"/>
      <c r="L179" s="51"/>
      <c r="M179" s="51"/>
      <c r="N179" s="51"/>
      <c r="O179" s="51"/>
      <c r="P179" s="51"/>
      <c r="Q179" s="51"/>
      <c r="R179" s="51"/>
      <c r="S179" s="51"/>
      <c r="T179" s="51"/>
      <c r="U179" s="51"/>
      <c r="V179" s="51"/>
      <c r="W179" s="51"/>
      <c r="X179" s="51"/>
      <c r="Y179" s="51"/>
      <c r="Z179" s="51"/>
      <c r="AA179" s="51"/>
      <c r="AB179" s="367">
        <v>524000</v>
      </c>
      <c r="AC179" s="378">
        <v>527000</v>
      </c>
      <c r="AD179" s="493">
        <v>33820</v>
      </c>
      <c r="AE179" s="495">
        <v>27350</v>
      </c>
      <c r="AF179" s="495">
        <v>20880</v>
      </c>
      <c r="AG179" s="495">
        <v>17100</v>
      </c>
      <c r="AH179" s="495">
        <v>13870</v>
      </c>
      <c r="AI179" s="495">
        <v>10630</v>
      </c>
      <c r="AJ179" s="495">
        <v>7850</v>
      </c>
      <c r="AK179" s="504">
        <v>6230</v>
      </c>
      <c r="AL179" s="277">
        <f t="shared" si="8"/>
        <v>4650</v>
      </c>
      <c r="AM179" s="276">
        <f t="shared" si="8"/>
        <v>3070</v>
      </c>
      <c r="AN179" s="368">
        <v>150100</v>
      </c>
    </row>
    <row r="180" spans="1:40" s="98" customFormat="1" ht="13.5" customHeight="1">
      <c r="A180" s="51"/>
      <c r="B180" s="217"/>
      <c r="C180" s="217"/>
      <c r="D180" s="217"/>
      <c r="E180" s="217"/>
      <c r="F180" s="217"/>
      <c r="G180" s="217"/>
      <c r="H180" s="217"/>
      <c r="I180" s="217"/>
      <c r="J180" s="217"/>
      <c r="K180" s="217"/>
      <c r="L180" s="51"/>
      <c r="M180" s="51"/>
      <c r="N180" s="51"/>
      <c r="O180" s="51"/>
      <c r="P180" s="51"/>
      <c r="Q180" s="51"/>
      <c r="R180" s="51"/>
      <c r="S180" s="51"/>
      <c r="T180" s="51"/>
      <c r="U180" s="51"/>
      <c r="V180" s="51"/>
      <c r="W180" s="51"/>
      <c r="X180" s="51"/>
      <c r="Y180" s="51"/>
      <c r="Z180" s="51"/>
      <c r="AA180" s="51"/>
      <c r="AB180" s="367">
        <v>527000</v>
      </c>
      <c r="AC180" s="378">
        <v>530000</v>
      </c>
      <c r="AD180" s="493">
        <v>34310</v>
      </c>
      <c r="AE180" s="495">
        <v>27840</v>
      </c>
      <c r="AF180" s="495">
        <v>21370</v>
      </c>
      <c r="AG180" s="495">
        <v>17350</v>
      </c>
      <c r="AH180" s="495">
        <v>14110</v>
      </c>
      <c r="AI180" s="495">
        <v>10870</v>
      </c>
      <c r="AJ180" s="495">
        <v>7970</v>
      </c>
      <c r="AK180" s="504">
        <v>6350</v>
      </c>
      <c r="AL180" s="277">
        <f t="shared" si="8"/>
        <v>4770</v>
      </c>
      <c r="AM180" s="276">
        <f t="shared" si="8"/>
        <v>3190</v>
      </c>
      <c r="AN180" s="368">
        <v>151700</v>
      </c>
    </row>
    <row r="181" spans="1:40" s="98" customFormat="1" ht="13.5" customHeight="1">
      <c r="A181" s="51"/>
      <c r="B181" s="217"/>
      <c r="C181" s="217"/>
      <c r="D181" s="217"/>
      <c r="E181" s="217"/>
      <c r="F181" s="217"/>
      <c r="G181" s="217"/>
      <c r="H181" s="217"/>
      <c r="I181" s="217"/>
      <c r="J181" s="217"/>
      <c r="K181" s="217"/>
      <c r="L181" s="51"/>
      <c r="M181" s="51"/>
      <c r="N181" s="51"/>
      <c r="O181" s="51"/>
      <c r="P181" s="51"/>
      <c r="Q181" s="51"/>
      <c r="R181" s="51"/>
      <c r="S181" s="51"/>
      <c r="T181" s="51"/>
      <c r="U181" s="51"/>
      <c r="V181" s="51"/>
      <c r="W181" s="51"/>
      <c r="X181" s="51"/>
      <c r="Y181" s="51"/>
      <c r="Z181" s="51"/>
      <c r="AA181" s="51"/>
      <c r="AB181" s="367">
        <v>530000</v>
      </c>
      <c r="AC181" s="378">
        <v>533000</v>
      </c>
      <c r="AD181" s="493">
        <v>34800</v>
      </c>
      <c r="AE181" s="495">
        <v>28330</v>
      </c>
      <c r="AF181" s="495">
        <v>21860</v>
      </c>
      <c r="AG181" s="495">
        <v>17590</v>
      </c>
      <c r="AH181" s="495">
        <v>14360</v>
      </c>
      <c r="AI181" s="495">
        <v>11120</v>
      </c>
      <c r="AJ181" s="495">
        <v>8100</v>
      </c>
      <c r="AK181" s="504">
        <v>6470</v>
      </c>
      <c r="AL181" s="277">
        <f t="shared" si="8"/>
        <v>4890</v>
      </c>
      <c r="AM181" s="276">
        <f t="shared" si="8"/>
        <v>3310</v>
      </c>
      <c r="AN181" s="368">
        <v>153300</v>
      </c>
    </row>
    <row r="182" spans="1:40" s="98" customFormat="1" ht="13.5" customHeight="1">
      <c r="A182" s="51"/>
      <c r="B182" s="217"/>
      <c r="C182" s="217"/>
      <c r="D182" s="217"/>
      <c r="E182" s="217"/>
      <c r="F182" s="217"/>
      <c r="G182" s="217"/>
      <c r="H182" s="217"/>
      <c r="I182" s="217"/>
      <c r="J182" s="217"/>
      <c r="K182" s="217"/>
      <c r="L182" s="51"/>
      <c r="M182" s="51"/>
      <c r="N182" s="51"/>
      <c r="O182" s="51"/>
      <c r="P182" s="51"/>
      <c r="Q182" s="51"/>
      <c r="R182" s="51"/>
      <c r="S182" s="51"/>
      <c r="T182" s="51"/>
      <c r="U182" s="51"/>
      <c r="V182" s="51"/>
      <c r="W182" s="51"/>
      <c r="X182" s="51"/>
      <c r="Y182" s="51"/>
      <c r="Z182" s="51"/>
      <c r="AA182" s="51"/>
      <c r="AB182" s="367">
        <v>533000</v>
      </c>
      <c r="AC182" s="378">
        <v>536000</v>
      </c>
      <c r="AD182" s="493">
        <v>35290</v>
      </c>
      <c r="AE182" s="495">
        <v>28820</v>
      </c>
      <c r="AF182" s="495">
        <v>22350</v>
      </c>
      <c r="AG182" s="495">
        <v>17840</v>
      </c>
      <c r="AH182" s="495">
        <v>14600</v>
      </c>
      <c r="AI182" s="495">
        <v>11360</v>
      </c>
      <c r="AJ182" s="495">
        <v>8220</v>
      </c>
      <c r="AK182" s="504">
        <v>6600</v>
      </c>
      <c r="AL182" s="277">
        <f t="shared" si="8"/>
        <v>5020</v>
      </c>
      <c r="AM182" s="276">
        <f t="shared" si="8"/>
        <v>3440</v>
      </c>
      <c r="AN182" s="368">
        <v>154900</v>
      </c>
    </row>
    <row r="183" spans="1:40" s="98" customFormat="1" ht="13.5" customHeight="1">
      <c r="A183" s="51"/>
      <c r="B183" s="217"/>
      <c r="C183" s="217"/>
      <c r="D183" s="217"/>
      <c r="E183" s="217"/>
      <c r="F183" s="217"/>
      <c r="G183" s="217"/>
      <c r="H183" s="217"/>
      <c r="I183" s="217"/>
      <c r="J183" s="217"/>
      <c r="K183" s="217"/>
      <c r="L183" s="51"/>
      <c r="M183" s="51"/>
      <c r="N183" s="51"/>
      <c r="O183" s="51"/>
      <c r="P183" s="51"/>
      <c r="Q183" s="51"/>
      <c r="R183" s="51"/>
      <c r="S183" s="51"/>
      <c r="T183" s="51"/>
      <c r="U183" s="51"/>
      <c r="V183" s="51"/>
      <c r="W183" s="51"/>
      <c r="X183" s="51"/>
      <c r="Y183" s="51"/>
      <c r="Z183" s="51"/>
      <c r="AA183" s="51"/>
      <c r="AB183" s="371">
        <v>536000</v>
      </c>
      <c r="AC183" s="379">
        <v>539000</v>
      </c>
      <c r="AD183" s="494">
        <v>35780</v>
      </c>
      <c r="AE183" s="496">
        <v>29310</v>
      </c>
      <c r="AF183" s="496">
        <v>22840</v>
      </c>
      <c r="AG183" s="496">
        <v>18080</v>
      </c>
      <c r="AH183" s="496">
        <v>14850</v>
      </c>
      <c r="AI183" s="496">
        <v>11610</v>
      </c>
      <c r="AJ183" s="496">
        <v>8380</v>
      </c>
      <c r="AK183" s="503">
        <v>6720</v>
      </c>
      <c r="AL183" s="277">
        <f t="shared" si="8"/>
        <v>5140</v>
      </c>
      <c r="AM183" s="276">
        <f t="shared" si="8"/>
        <v>3560</v>
      </c>
      <c r="AN183" s="373">
        <v>156400</v>
      </c>
    </row>
    <row r="184" spans="1:40" s="98" customFormat="1" ht="13.5" customHeight="1">
      <c r="A184" s="51"/>
      <c r="B184" s="217"/>
      <c r="C184" s="217"/>
      <c r="D184" s="217"/>
      <c r="E184" s="217"/>
      <c r="F184" s="217"/>
      <c r="G184" s="217"/>
      <c r="H184" s="217"/>
      <c r="I184" s="217"/>
      <c r="J184" s="217"/>
      <c r="K184" s="217"/>
      <c r="L184" s="51"/>
      <c r="M184" s="51"/>
      <c r="N184" s="51"/>
      <c r="O184" s="51"/>
      <c r="P184" s="51"/>
      <c r="Q184" s="51"/>
      <c r="R184" s="51"/>
      <c r="S184" s="51"/>
      <c r="T184" s="51"/>
      <c r="U184" s="51"/>
      <c r="V184" s="51"/>
      <c r="W184" s="51"/>
      <c r="X184" s="51"/>
      <c r="Y184" s="51"/>
      <c r="Z184" s="51"/>
      <c r="AA184" s="51"/>
      <c r="AB184" s="367">
        <v>539000</v>
      </c>
      <c r="AC184" s="378">
        <v>542000</v>
      </c>
      <c r="AD184" s="493">
        <v>36270</v>
      </c>
      <c r="AE184" s="495">
        <v>29800</v>
      </c>
      <c r="AF184" s="495">
        <v>23330</v>
      </c>
      <c r="AG184" s="495">
        <v>18330</v>
      </c>
      <c r="AH184" s="495">
        <v>15090</v>
      </c>
      <c r="AI184" s="495">
        <v>11850</v>
      </c>
      <c r="AJ184" s="495">
        <v>8630</v>
      </c>
      <c r="AK184" s="504">
        <v>6840</v>
      </c>
      <c r="AL184" s="277">
        <f t="shared" si="8"/>
        <v>5260</v>
      </c>
      <c r="AM184" s="276">
        <f t="shared" si="8"/>
        <v>3680</v>
      </c>
      <c r="AN184" s="368">
        <v>158100</v>
      </c>
    </row>
    <row r="185" spans="1:40" s="98" customFormat="1" ht="13.5" customHeight="1">
      <c r="A185" s="51"/>
      <c r="B185" s="217"/>
      <c r="C185" s="217"/>
      <c r="D185" s="217"/>
      <c r="E185" s="217"/>
      <c r="F185" s="217"/>
      <c r="G185" s="217"/>
      <c r="H185" s="217"/>
      <c r="I185" s="217"/>
      <c r="J185" s="217"/>
      <c r="K185" s="217"/>
      <c r="L185" s="51"/>
      <c r="M185" s="51"/>
      <c r="N185" s="51"/>
      <c r="O185" s="51"/>
      <c r="P185" s="51"/>
      <c r="Q185" s="51"/>
      <c r="R185" s="51"/>
      <c r="S185" s="51"/>
      <c r="T185" s="51"/>
      <c r="U185" s="51"/>
      <c r="V185" s="51"/>
      <c r="W185" s="51"/>
      <c r="X185" s="51"/>
      <c r="Y185" s="51"/>
      <c r="Z185" s="51"/>
      <c r="AA185" s="51"/>
      <c r="AB185" s="367">
        <v>542000</v>
      </c>
      <c r="AC185" s="378">
        <v>545000</v>
      </c>
      <c r="AD185" s="493">
        <v>36760</v>
      </c>
      <c r="AE185" s="495">
        <v>30290</v>
      </c>
      <c r="AF185" s="495">
        <v>23820</v>
      </c>
      <c r="AG185" s="495">
        <v>18570</v>
      </c>
      <c r="AH185" s="495">
        <v>15340</v>
      </c>
      <c r="AI185" s="495">
        <v>12100</v>
      </c>
      <c r="AJ185" s="495">
        <v>8870</v>
      </c>
      <c r="AK185" s="504">
        <v>6960</v>
      </c>
      <c r="AL185" s="277">
        <f t="shared" ref="AL185:AM204" si="9">IF(AK185-$Z$19&gt;0,AK185-$Z$19,0)</f>
        <v>5380</v>
      </c>
      <c r="AM185" s="276">
        <f t="shared" si="9"/>
        <v>3800</v>
      </c>
      <c r="AN185" s="368">
        <v>159600</v>
      </c>
    </row>
    <row r="186" spans="1:40" s="98" customFormat="1" ht="13.5" customHeight="1">
      <c r="A186" s="51"/>
      <c r="B186" s="217"/>
      <c r="C186" s="217"/>
      <c r="D186" s="217"/>
      <c r="E186" s="217"/>
      <c r="F186" s="217"/>
      <c r="G186" s="217"/>
      <c r="H186" s="217"/>
      <c r="I186" s="217"/>
      <c r="J186" s="217"/>
      <c r="K186" s="217"/>
      <c r="L186" s="51"/>
      <c r="M186" s="51"/>
      <c r="N186" s="51"/>
      <c r="O186" s="51"/>
      <c r="P186" s="51"/>
      <c r="Q186" s="51"/>
      <c r="R186" s="51"/>
      <c r="S186" s="51"/>
      <c r="T186" s="51"/>
      <c r="U186" s="51"/>
      <c r="V186" s="51"/>
      <c r="W186" s="51"/>
      <c r="X186" s="51"/>
      <c r="Y186" s="51"/>
      <c r="Z186" s="51"/>
      <c r="AA186" s="51"/>
      <c r="AB186" s="367">
        <v>545000</v>
      </c>
      <c r="AC186" s="378">
        <v>548000</v>
      </c>
      <c r="AD186" s="493">
        <v>37250</v>
      </c>
      <c r="AE186" s="495">
        <v>30780</v>
      </c>
      <c r="AF186" s="495">
        <v>24310</v>
      </c>
      <c r="AG186" s="495">
        <v>18820</v>
      </c>
      <c r="AH186" s="495">
        <v>15580</v>
      </c>
      <c r="AI186" s="495">
        <v>12340</v>
      </c>
      <c r="AJ186" s="495">
        <v>9120</v>
      </c>
      <c r="AK186" s="504">
        <v>7090</v>
      </c>
      <c r="AL186" s="277">
        <f t="shared" si="9"/>
        <v>5510</v>
      </c>
      <c r="AM186" s="276">
        <f t="shared" si="9"/>
        <v>3930</v>
      </c>
      <c r="AN186" s="368">
        <v>161200</v>
      </c>
    </row>
    <row r="187" spans="1:40" s="98" customFormat="1" ht="13.5" customHeight="1">
      <c r="A187" s="51"/>
      <c r="B187" s="217"/>
      <c r="C187" s="217"/>
      <c r="D187" s="217"/>
      <c r="E187" s="217"/>
      <c r="F187" s="217"/>
      <c r="G187" s="217"/>
      <c r="H187" s="217"/>
      <c r="I187" s="217"/>
      <c r="J187" s="217"/>
      <c r="K187" s="217"/>
      <c r="L187" s="51"/>
      <c r="M187" s="51"/>
      <c r="N187" s="51"/>
      <c r="O187" s="51"/>
      <c r="P187" s="51"/>
      <c r="Q187" s="51"/>
      <c r="R187" s="51"/>
      <c r="S187" s="51"/>
      <c r="T187" s="51"/>
      <c r="U187" s="51"/>
      <c r="V187" s="51"/>
      <c r="W187" s="51"/>
      <c r="X187" s="51"/>
      <c r="Y187" s="51"/>
      <c r="Z187" s="51"/>
      <c r="AA187" s="51"/>
      <c r="AB187" s="367">
        <v>548000</v>
      </c>
      <c r="AC187" s="378">
        <v>551000</v>
      </c>
      <c r="AD187" s="493">
        <v>37740</v>
      </c>
      <c r="AE187" s="495">
        <v>31270</v>
      </c>
      <c r="AF187" s="495">
        <v>24800</v>
      </c>
      <c r="AG187" s="495">
        <v>19060</v>
      </c>
      <c r="AH187" s="495">
        <v>15830</v>
      </c>
      <c r="AI187" s="495">
        <v>12590</v>
      </c>
      <c r="AJ187" s="495">
        <v>9360</v>
      </c>
      <c r="AK187" s="504">
        <v>7210</v>
      </c>
      <c r="AL187" s="277">
        <f t="shared" si="9"/>
        <v>5630</v>
      </c>
      <c r="AM187" s="276">
        <f t="shared" si="9"/>
        <v>4050</v>
      </c>
      <c r="AN187" s="368">
        <v>162700</v>
      </c>
    </row>
    <row r="188" spans="1:40" s="98" customFormat="1" ht="13.5" customHeight="1">
      <c r="A188" s="51"/>
      <c r="B188" s="217"/>
      <c r="C188" s="217"/>
      <c r="D188" s="217"/>
      <c r="E188" s="217"/>
      <c r="F188" s="217"/>
      <c r="G188" s="217"/>
      <c r="H188" s="217"/>
      <c r="I188" s="217"/>
      <c r="J188" s="217"/>
      <c r="K188" s="217"/>
      <c r="L188" s="51"/>
      <c r="M188" s="51"/>
      <c r="N188" s="51"/>
      <c r="O188" s="51"/>
      <c r="P188" s="51"/>
      <c r="Q188" s="51"/>
      <c r="R188" s="51"/>
      <c r="S188" s="51"/>
      <c r="T188" s="51"/>
      <c r="U188" s="51"/>
      <c r="V188" s="51"/>
      <c r="W188" s="51"/>
      <c r="X188" s="51"/>
      <c r="Y188" s="51"/>
      <c r="Z188" s="51"/>
      <c r="AA188" s="51"/>
      <c r="AB188" s="371">
        <v>551000</v>
      </c>
      <c r="AC188" s="379">
        <v>554000</v>
      </c>
      <c r="AD188" s="494">
        <v>38280</v>
      </c>
      <c r="AE188" s="496">
        <v>31810</v>
      </c>
      <c r="AF188" s="496">
        <v>25340</v>
      </c>
      <c r="AG188" s="496">
        <v>19330</v>
      </c>
      <c r="AH188" s="496">
        <v>16100</v>
      </c>
      <c r="AI188" s="496">
        <v>12860</v>
      </c>
      <c r="AJ188" s="496">
        <v>9630</v>
      </c>
      <c r="AK188" s="503">
        <v>7350</v>
      </c>
      <c r="AL188" s="277">
        <f t="shared" si="9"/>
        <v>5770</v>
      </c>
      <c r="AM188" s="276">
        <f t="shared" si="9"/>
        <v>4190</v>
      </c>
      <c r="AN188" s="373">
        <v>164300</v>
      </c>
    </row>
    <row r="189" spans="1:40" s="98" customFormat="1" ht="13.5" customHeight="1">
      <c r="A189" s="51"/>
      <c r="B189" s="217"/>
      <c r="C189" s="217"/>
      <c r="D189" s="217"/>
      <c r="E189" s="217"/>
      <c r="F189" s="217"/>
      <c r="G189" s="217"/>
      <c r="H189" s="217"/>
      <c r="I189" s="217"/>
      <c r="J189" s="217"/>
      <c r="K189" s="217"/>
      <c r="L189" s="51"/>
      <c r="M189" s="51"/>
      <c r="N189" s="51"/>
      <c r="O189" s="51"/>
      <c r="P189" s="51"/>
      <c r="Q189" s="51"/>
      <c r="R189" s="51"/>
      <c r="S189" s="51"/>
      <c r="T189" s="51"/>
      <c r="U189" s="51"/>
      <c r="V189" s="51"/>
      <c r="W189" s="51"/>
      <c r="X189" s="51"/>
      <c r="Y189" s="51"/>
      <c r="Z189" s="51"/>
      <c r="AA189" s="51"/>
      <c r="AB189" s="367">
        <v>554000</v>
      </c>
      <c r="AC189" s="378">
        <v>557000</v>
      </c>
      <c r="AD189" s="493">
        <v>38830</v>
      </c>
      <c r="AE189" s="495">
        <v>32370</v>
      </c>
      <c r="AF189" s="495">
        <v>25890</v>
      </c>
      <c r="AG189" s="495">
        <v>19600</v>
      </c>
      <c r="AH189" s="495">
        <v>16380</v>
      </c>
      <c r="AI189" s="495">
        <v>13140</v>
      </c>
      <c r="AJ189" s="495">
        <v>9900</v>
      </c>
      <c r="AK189" s="504">
        <v>7480</v>
      </c>
      <c r="AL189" s="277">
        <f t="shared" si="9"/>
        <v>5900</v>
      </c>
      <c r="AM189" s="276">
        <f t="shared" si="9"/>
        <v>4320</v>
      </c>
      <c r="AN189" s="368">
        <v>165900</v>
      </c>
    </row>
    <row r="190" spans="1:40" s="98" customFormat="1" ht="13.5" customHeight="1">
      <c r="A190" s="51"/>
      <c r="B190" s="217"/>
      <c r="C190" s="217"/>
      <c r="D190" s="217"/>
      <c r="E190" s="217"/>
      <c r="F190" s="217"/>
      <c r="G190" s="217"/>
      <c r="H190" s="217"/>
      <c r="I190" s="217"/>
      <c r="J190" s="217"/>
      <c r="K190" s="217"/>
      <c r="L190" s="51"/>
      <c r="M190" s="51"/>
      <c r="N190" s="51"/>
      <c r="O190" s="51"/>
      <c r="P190" s="51"/>
      <c r="Q190" s="51"/>
      <c r="R190" s="51"/>
      <c r="S190" s="51"/>
      <c r="T190" s="51"/>
      <c r="U190" s="51"/>
      <c r="V190" s="51"/>
      <c r="W190" s="51"/>
      <c r="X190" s="51"/>
      <c r="Y190" s="51"/>
      <c r="Z190" s="51"/>
      <c r="AA190" s="51"/>
      <c r="AB190" s="367">
        <v>557000</v>
      </c>
      <c r="AC190" s="378">
        <v>560000</v>
      </c>
      <c r="AD190" s="493">
        <v>39380</v>
      </c>
      <c r="AE190" s="495">
        <v>32920</v>
      </c>
      <c r="AF190" s="495">
        <v>26440</v>
      </c>
      <c r="AG190" s="495">
        <v>19980</v>
      </c>
      <c r="AH190" s="495">
        <v>16650</v>
      </c>
      <c r="AI190" s="495">
        <v>13420</v>
      </c>
      <c r="AJ190" s="495">
        <v>10180</v>
      </c>
      <c r="AK190" s="504">
        <v>7630</v>
      </c>
      <c r="AL190" s="277">
        <f t="shared" si="9"/>
        <v>6050</v>
      </c>
      <c r="AM190" s="276">
        <f t="shared" si="9"/>
        <v>4470</v>
      </c>
      <c r="AN190" s="368">
        <v>167400</v>
      </c>
    </row>
    <row r="191" spans="1:40" s="98" customFormat="1" ht="13.5" customHeight="1">
      <c r="A191" s="51"/>
      <c r="B191" s="217"/>
      <c r="C191" s="217"/>
      <c r="D191" s="217"/>
      <c r="E191" s="217"/>
      <c r="F191" s="217"/>
      <c r="G191" s="217"/>
      <c r="H191" s="217"/>
      <c r="I191" s="217"/>
      <c r="J191" s="217"/>
      <c r="K191" s="217"/>
      <c r="L191" s="51"/>
      <c r="M191" s="51"/>
      <c r="N191" s="51"/>
      <c r="O191" s="51"/>
      <c r="P191" s="51"/>
      <c r="Q191" s="51"/>
      <c r="R191" s="51"/>
      <c r="S191" s="51"/>
      <c r="T191" s="51"/>
      <c r="U191" s="51"/>
      <c r="V191" s="51"/>
      <c r="W191" s="51"/>
      <c r="X191" s="51"/>
      <c r="Y191" s="51"/>
      <c r="Z191" s="51"/>
      <c r="AA191" s="51"/>
      <c r="AB191" s="367">
        <v>560000</v>
      </c>
      <c r="AC191" s="378">
        <v>563000</v>
      </c>
      <c r="AD191" s="493">
        <v>39930</v>
      </c>
      <c r="AE191" s="495">
        <v>33470</v>
      </c>
      <c r="AF191" s="495">
        <v>27000</v>
      </c>
      <c r="AG191" s="495">
        <v>20530</v>
      </c>
      <c r="AH191" s="495">
        <v>16930</v>
      </c>
      <c r="AI191" s="495">
        <v>13690</v>
      </c>
      <c r="AJ191" s="495">
        <v>10460</v>
      </c>
      <c r="AK191" s="504">
        <v>7760</v>
      </c>
      <c r="AL191" s="277">
        <f t="shared" si="9"/>
        <v>6180</v>
      </c>
      <c r="AM191" s="276">
        <f t="shared" si="9"/>
        <v>4600</v>
      </c>
      <c r="AN191" s="368">
        <v>169000</v>
      </c>
    </row>
    <row r="192" spans="1:40" s="98" customFormat="1" ht="13.5" customHeight="1">
      <c r="A192" s="51"/>
      <c r="B192" s="217"/>
      <c r="C192" s="217"/>
      <c r="D192" s="217"/>
      <c r="E192" s="217"/>
      <c r="F192" s="217"/>
      <c r="G192" s="217"/>
      <c r="H192" s="217"/>
      <c r="I192" s="217"/>
      <c r="J192" s="217"/>
      <c r="K192" s="217"/>
      <c r="L192" s="51"/>
      <c r="M192" s="51"/>
      <c r="N192" s="51"/>
      <c r="O192" s="51"/>
      <c r="P192" s="51"/>
      <c r="Q192" s="51"/>
      <c r="R192" s="51"/>
      <c r="S192" s="51"/>
      <c r="T192" s="51"/>
      <c r="U192" s="51"/>
      <c r="V192" s="51"/>
      <c r="W192" s="51"/>
      <c r="X192" s="51"/>
      <c r="Y192" s="51"/>
      <c r="Z192" s="51"/>
      <c r="AA192" s="51"/>
      <c r="AB192" s="367">
        <v>563000</v>
      </c>
      <c r="AC192" s="378">
        <v>566000</v>
      </c>
      <c r="AD192" s="493">
        <v>40480</v>
      </c>
      <c r="AE192" s="495">
        <v>34020</v>
      </c>
      <c r="AF192" s="495">
        <v>27550</v>
      </c>
      <c r="AG192" s="495">
        <v>21080</v>
      </c>
      <c r="AH192" s="510">
        <v>17200</v>
      </c>
      <c r="AI192" s="495">
        <v>13970</v>
      </c>
      <c r="AJ192" s="495">
        <v>10730</v>
      </c>
      <c r="AK192" s="504">
        <v>7900</v>
      </c>
      <c r="AL192" s="277">
        <f t="shared" si="9"/>
        <v>6320</v>
      </c>
      <c r="AM192" s="276">
        <f t="shared" si="9"/>
        <v>4740</v>
      </c>
      <c r="AN192" s="368">
        <v>170500</v>
      </c>
    </row>
    <row r="193" spans="1:40" s="98" customFormat="1" ht="13.5" customHeight="1">
      <c r="A193" s="51"/>
      <c r="B193" s="217"/>
      <c r="C193" s="217"/>
      <c r="D193" s="217"/>
      <c r="E193" s="217"/>
      <c r="F193" s="217"/>
      <c r="G193" s="217"/>
      <c r="H193" s="217"/>
      <c r="I193" s="217"/>
      <c r="J193" s="217"/>
      <c r="K193" s="217"/>
      <c r="L193" s="51"/>
      <c r="M193" s="51"/>
      <c r="N193" s="51"/>
      <c r="O193" s="51"/>
      <c r="P193" s="51"/>
      <c r="Q193" s="51"/>
      <c r="R193" s="51"/>
      <c r="S193" s="51"/>
      <c r="T193" s="51"/>
      <c r="U193" s="51"/>
      <c r="V193" s="51"/>
      <c r="W193" s="51"/>
      <c r="X193" s="51"/>
      <c r="Y193" s="51"/>
      <c r="Z193" s="51"/>
      <c r="AA193" s="51"/>
      <c r="AB193" s="371">
        <v>566000</v>
      </c>
      <c r="AC193" s="379">
        <v>569000</v>
      </c>
      <c r="AD193" s="494">
        <v>41030</v>
      </c>
      <c r="AE193" s="496">
        <v>34570</v>
      </c>
      <c r="AF193" s="496">
        <v>28100</v>
      </c>
      <c r="AG193" s="496">
        <v>21630</v>
      </c>
      <c r="AH193" s="496">
        <v>17480</v>
      </c>
      <c r="AI193" s="496">
        <v>14240</v>
      </c>
      <c r="AJ193" s="496">
        <v>11010</v>
      </c>
      <c r="AK193" s="503">
        <v>8040</v>
      </c>
      <c r="AL193" s="277">
        <f t="shared" si="9"/>
        <v>6460</v>
      </c>
      <c r="AM193" s="276">
        <f t="shared" si="9"/>
        <v>4880</v>
      </c>
      <c r="AN193" s="373">
        <v>172000</v>
      </c>
    </row>
    <row r="194" spans="1:40" s="98" customFormat="1" ht="13.5" customHeight="1">
      <c r="A194" s="51"/>
      <c r="B194" s="217"/>
      <c r="C194" s="217"/>
      <c r="D194" s="217"/>
      <c r="E194" s="217"/>
      <c r="F194" s="217"/>
      <c r="G194" s="217"/>
      <c r="H194" s="217"/>
      <c r="I194" s="217"/>
      <c r="J194" s="217"/>
      <c r="K194" s="217"/>
      <c r="L194" s="51"/>
      <c r="M194" s="51"/>
      <c r="N194" s="51"/>
      <c r="O194" s="51"/>
      <c r="P194" s="51"/>
      <c r="Q194" s="51"/>
      <c r="R194" s="51"/>
      <c r="S194" s="51"/>
      <c r="T194" s="51"/>
      <c r="U194" s="51"/>
      <c r="V194" s="51"/>
      <c r="W194" s="51"/>
      <c r="X194" s="51"/>
      <c r="Y194" s="51"/>
      <c r="Z194" s="51"/>
      <c r="AA194" s="51"/>
      <c r="AB194" s="367">
        <v>569000</v>
      </c>
      <c r="AC194" s="378">
        <v>572000</v>
      </c>
      <c r="AD194" s="493">
        <v>41590</v>
      </c>
      <c r="AE194" s="495">
        <v>35120</v>
      </c>
      <c r="AF194" s="495">
        <v>28650</v>
      </c>
      <c r="AG194" s="495">
        <v>22190</v>
      </c>
      <c r="AH194" s="495">
        <v>17760</v>
      </c>
      <c r="AI194" s="495">
        <v>14520</v>
      </c>
      <c r="AJ194" s="495">
        <v>11280</v>
      </c>
      <c r="AK194" s="504">
        <v>8180</v>
      </c>
      <c r="AL194" s="277">
        <f t="shared" si="9"/>
        <v>6600</v>
      </c>
      <c r="AM194" s="276">
        <f t="shared" si="9"/>
        <v>5020</v>
      </c>
      <c r="AN194" s="368">
        <v>173600</v>
      </c>
    </row>
    <row r="195" spans="1:40" s="98" customFormat="1" ht="13.5" customHeight="1">
      <c r="A195" s="51"/>
      <c r="B195" s="217"/>
      <c r="C195" s="217"/>
      <c r="D195" s="217"/>
      <c r="E195" s="217"/>
      <c r="F195" s="217"/>
      <c r="G195" s="217"/>
      <c r="H195" s="217"/>
      <c r="I195" s="217"/>
      <c r="J195" s="217"/>
      <c r="K195" s="217"/>
      <c r="L195" s="51"/>
      <c r="M195" s="51"/>
      <c r="N195" s="51"/>
      <c r="O195" s="51"/>
      <c r="P195" s="51"/>
      <c r="Q195" s="51"/>
      <c r="R195" s="51"/>
      <c r="S195" s="51"/>
      <c r="T195" s="51"/>
      <c r="U195" s="51"/>
      <c r="V195" s="51"/>
      <c r="W195" s="51"/>
      <c r="X195" s="51"/>
      <c r="Y195" s="51"/>
      <c r="Z195" s="51"/>
      <c r="AA195" s="51"/>
      <c r="AB195" s="367">
        <v>572000</v>
      </c>
      <c r="AC195" s="378">
        <v>575000</v>
      </c>
      <c r="AD195" s="493">
        <v>42140</v>
      </c>
      <c r="AE195" s="495">
        <v>35670</v>
      </c>
      <c r="AF195" s="495">
        <v>29200</v>
      </c>
      <c r="AG195" s="495">
        <v>22740</v>
      </c>
      <c r="AH195" s="495">
        <v>18030</v>
      </c>
      <c r="AI195" s="495">
        <v>14790</v>
      </c>
      <c r="AJ195" s="495">
        <v>11560</v>
      </c>
      <c r="AK195" s="504">
        <v>6330</v>
      </c>
      <c r="AL195" s="277">
        <f t="shared" si="9"/>
        <v>4750</v>
      </c>
      <c r="AM195" s="276">
        <f t="shared" si="9"/>
        <v>3170</v>
      </c>
      <c r="AN195" s="368">
        <v>175100</v>
      </c>
    </row>
    <row r="196" spans="1:40" s="98" customFormat="1" ht="13.5" customHeight="1">
      <c r="A196" s="51"/>
      <c r="B196" s="217"/>
      <c r="C196" s="217"/>
      <c r="D196" s="217"/>
      <c r="E196" s="217"/>
      <c r="F196" s="217"/>
      <c r="G196" s="217"/>
      <c r="H196" s="217"/>
      <c r="I196" s="217"/>
      <c r="J196" s="217"/>
      <c r="K196" s="217"/>
      <c r="L196" s="51"/>
      <c r="M196" s="51"/>
      <c r="N196" s="51"/>
      <c r="O196" s="51"/>
      <c r="P196" s="51"/>
      <c r="Q196" s="51"/>
      <c r="R196" s="51"/>
      <c r="S196" s="51"/>
      <c r="T196" s="51"/>
      <c r="U196" s="51"/>
      <c r="V196" s="51"/>
      <c r="W196" s="51"/>
      <c r="X196" s="51"/>
      <c r="Y196" s="51"/>
      <c r="Z196" s="51"/>
      <c r="AA196" s="51"/>
      <c r="AB196" s="367">
        <v>575000</v>
      </c>
      <c r="AC196" s="378">
        <v>578000</v>
      </c>
      <c r="AD196" s="493">
        <v>42690</v>
      </c>
      <c r="AE196" s="495">
        <v>36230</v>
      </c>
      <c r="AF196" s="495">
        <v>29750</v>
      </c>
      <c r="AG196" s="495">
        <v>23290</v>
      </c>
      <c r="AH196" s="495">
        <v>18310</v>
      </c>
      <c r="AI196" s="495">
        <v>15070</v>
      </c>
      <c r="AJ196" s="495">
        <v>11830</v>
      </c>
      <c r="AK196" s="504">
        <v>8610</v>
      </c>
      <c r="AL196" s="277">
        <f t="shared" si="9"/>
        <v>7030</v>
      </c>
      <c r="AM196" s="276">
        <f t="shared" si="9"/>
        <v>5450</v>
      </c>
      <c r="AN196" s="368">
        <v>176600</v>
      </c>
    </row>
    <row r="197" spans="1:40" s="98" customFormat="1" ht="13.5" customHeight="1">
      <c r="A197" s="51"/>
      <c r="B197" s="217"/>
      <c r="C197" s="217"/>
      <c r="D197" s="217"/>
      <c r="E197" s="217"/>
      <c r="F197" s="217"/>
      <c r="G197" s="217"/>
      <c r="H197" s="217"/>
      <c r="I197" s="217"/>
      <c r="J197" s="217"/>
      <c r="K197" s="217"/>
      <c r="L197" s="51"/>
      <c r="M197" s="51"/>
      <c r="N197" s="51"/>
      <c r="O197" s="51"/>
      <c r="P197" s="51"/>
      <c r="Q197" s="51"/>
      <c r="R197" s="51"/>
      <c r="S197" s="51"/>
      <c r="T197" s="51"/>
      <c r="U197" s="51"/>
      <c r="V197" s="51"/>
      <c r="W197" s="51"/>
      <c r="X197" s="51"/>
      <c r="Y197" s="51"/>
      <c r="Z197" s="51"/>
      <c r="AA197" s="51"/>
      <c r="AB197" s="367">
        <v>578000</v>
      </c>
      <c r="AC197" s="378">
        <v>581000</v>
      </c>
      <c r="AD197" s="493">
        <v>43240</v>
      </c>
      <c r="AE197" s="495">
        <v>36780</v>
      </c>
      <c r="AF197" s="495">
        <v>30300</v>
      </c>
      <c r="AG197" s="495">
        <v>23840</v>
      </c>
      <c r="AH197" s="510">
        <v>18580</v>
      </c>
      <c r="AI197" s="495">
        <v>15350</v>
      </c>
      <c r="AJ197" s="495">
        <v>12110</v>
      </c>
      <c r="AK197" s="504">
        <v>8880</v>
      </c>
      <c r="AL197" s="277">
        <f t="shared" si="9"/>
        <v>7300</v>
      </c>
      <c r="AM197" s="276">
        <f t="shared" si="9"/>
        <v>5720</v>
      </c>
      <c r="AN197" s="368">
        <v>178200</v>
      </c>
    </row>
    <row r="198" spans="1:40" s="98" customFormat="1" ht="13.5" customHeight="1">
      <c r="A198" s="51"/>
      <c r="B198" s="217"/>
      <c r="C198" s="217"/>
      <c r="D198" s="217"/>
      <c r="E198" s="217"/>
      <c r="F198" s="217"/>
      <c r="G198" s="217"/>
      <c r="H198" s="217"/>
      <c r="I198" s="217"/>
      <c r="J198" s="217"/>
      <c r="K198" s="217"/>
      <c r="L198" s="51"/>
      <c r="M198" s="51"/>
      <c r="N198" s="51"/>
      <c r="O198" s="51"/>
      <c r="P198" s="51"/>
      <c r="Q198" s="51"/>
      <c r="R198" s="51"/>
      <c r="S198" s="51"/>
      <c r="T198" s="51"/>
      <c r="U198" s="51"/>
      <c r="V198" s="51"/>
      <c r="W198" s="51"/>
      <c r="X198" s="51"/>
      <c r="Y198" s="51"/>
      <c r="Z198" s="51"/>
      <c r="AA198" s="51"/>
      <c r="AB198" s="371">
        <v>581000</v>
      </c>
      <c r="AC198" s="379">
        <v>584000</v>
      </c>
      <c r="AD198" s="494">
        <v>43790</v>
      </c>
      <c r="AE198" s="496">
        <v>37330</v>
      </c>
      <c r="AF198" s="496">
        <v>30850</v>
      </c>
      <c r="AG198" s="496">
        <v>24390</v>
      </c>
      <c r="AH198" s="496">
        <v>18800</v>
      </c>
      <c r="AI198" s="496">
        <v>15620</v>
      </c>
      <c r="AJ198" s="496">
        <v>12380</v>
      </c>
      <c r="AK198" s="503">
        <v>9160</v>
      </c>
      <c r="AL198" s="277">
        <f t="shared" si="9"/>
        <v>7580</v>
      </c>
      <c r="AM198" s="276">
        <f t="shared" si="9"/>
        <v>6000</v>
      </c>
      <c r="AN198" s="373">
        <v>179600</v>
      </c>
    </row>
    <row r="199" spans="1:40" s="98" customFormat="1" ht="13.5" customHeight="1">
      <c r="A199" s="51"/>
      <c r="B199" s="217"/>
      <c r="C199" s="217"/>
      <c r="D199" s="217"/>
      <c r="E199" s="217"/>
      <c r="F199" s="217"/>
      <c r="G199" s="217"/>
      <c r="H199" s="217"/>
      <c r="I199" s="217"/>
      <c r="J199" s="217"/>
      <c r="K199" s="217"/>
      <c r="L199" s="51"/>
      <c r="M199" s="51"/>
      <c r="N199" s="51"/>
      <c r="O199" s="51"/>
      <c r="P199" s="51"/>
      <c r="Q199" s="51"/>
      <c r="R199" s="51"/>
      <c r="S199" s="51"/>
      <c r="T199" s="51"/>
      <c r="U199" s="51"/>
      <c r="V199" s="51"/>
      <c r="W199" s="51"/>
      <c r="X199" s="51"/>
      <c r="Y199" s="51"/>
      <c r="Z199" s="51"/>
      <c r="AA199" s="51"/>
      <c r="AB199" s="416">
        <v>584000</v>
      </c>
      <c r="AC199" s="417">
        <v>587000</v>
      </c>
      <c r="AD199" s="497">
        <v>44340</v>
      </c>
      <c r="AE199" s="498">
        <v>37880</v>
      </c>
      <c r="AF199" s="498">
        <v>31410</v>
      </c>
      <c r="AG199" s="498">
        <v>24940</v>
      </c>
      <c r="AH199" s="498">
        <v>19130</v>
      </c>
      <c r="AI199" s="498">
        <v>15900</v>
      </c>
      <c r="AJ199" s="498">
        <v>12660</v>
      </c>
      <c r="AK199" s="505">
        <v>9430</v>
      </c>
      <c r="AL199" s="277">
        <f t="shared" si="9"/>
        <v>7850</v>
      </c>
      <c r="AM199" s="276">
        <f t="shared" si="9"/>
        <v>6270</v>
      </c>
      <c r="AN199" s="419">
        <v>181100</v>
      </c>
    </row>
    <row r="200" spans="1:40" s="98" customFormat="1" ht="13.5" customHeight="1">
      <c r="A200" s="51"/>
      <c r="B200" s="217"/>
      <c r="C200" s="217"/>
      <c r="D200" s="217"/>
      <c r="E200" s="217"/>
      <c r="F200" s="217"/>
      <c r="G200" s="217"/>
      <c r="H200" s="217"/>
      <c r="I200" s="217"/>
      <c r="J200" s="217"/>
      <c r="K200" s="217"/>
      <c r="L200" s="51"/>
      <c r="M200" s="51"/>
      <c r="N200" s="51"/>
      <c r="O200" s="51"/>
      <c r="P200" s="51"/>
      <c r="Q200" s="51"/>
      <c r="R200" s="51"/>
      <c r="S200" s="51"/>
      <c r="T200" s="51"/>
      <c r="U200" s="51"/>
      <c r="V200" s="51"/>
      <c r="W200" s="51"/>
      <c r="X200" s="51"/>
      <c r="Y200" s="51"/>
      <c r="Z200" s="51"/>
      <c r="AA200" s="51"/>
      <c r="AB200" s="367">
        <v>587000</v>
      </c>
      <c r="AC200" s="378">
        <v>590000</v>
      </c>
      <c r="AD200" s="506">
        <v>44890</v>
      </c>
      <c r="AE200" s="507">
        <v>38430</v>
      </c>
      <c r="AF200" s="507">
        <v>31960</v>
      </c>
      <c r="AG200" s="507">
        <v>25490</v>
      </c>
      <c r="AH200" s="507">
        <v>19410</v>
      </c>
      <c r="AI200" s="507">
        <v>16170</v>
      </c>
      <c r="AJ200" s="507">
        <v>12940</v>
      </c>
      <c r="AK200" s="508">
        <v>9710</v>
      </c>
      <c r="AL200" s="277">
        <f t="shared" si="9"/>
        <v>8130</v>
      </c>
      <c r="AM200" s="276">
        <f t="shared" si="9"/>
        <v>6550</v>
      </c>
      <c r="AN200" s="368">
        <v>182700</v>
      </c>
    </row>
    <row r="201" spans="1:40" s="98" customFormat="1" ht="13.5" customHeight="1">
      <c r="A201" s="51"/>
      <c r="B201" s="217"/>
      <c r="C201" s="217"/>
      <c r="D201" s="217"/>
      <c r="E201" s="217"/>
      <c r="F201" s="217"/>
      <c r="G201" s="217"/>
      <c r="H201" s="217"/>
      <c r="I201" s="217"/>
      <c r="J201" s="217"/>
      <c r="K201" s="217"/>
      <c r="L201" s="51"/>
      <c r="M201" s="51"/>
      <c r="N201" s="51"/>
      <c r="O201" s="51"/>
      <c r="P201" s="51"/>
      <c r="Q201" s="51"/>
      <c r="R201" s="51"/>
      <c r="S201" s="51"/>
      <c r="T201" s="51"/>
      <c r="U201" s="51"/>
      <c r="V201" s="51"/>
      <c r="W201" s="51"/>
      <c r="X201" s="51"/>
      <c r="Y201" s="51"/>
      <c r="Z201" s="51"/>
      <c r="AA201" s="51"/>
      <c r="AB201" s="367">
        <v>590000</v>
      </c>
      <c r="AC201" s="378">
        <v>593000</v>
      </c>
      <c r="AD201" s="493">
        <v>45440</v>
      </c>
      <c r="AE201" s="495">
        <v>38980</v>
      </c>
      <c r="AF201" s="495">
        <v>32510</v>
      </c>
      <c r="AG201" s="495">
        <v>26050</v>
      </c>
      <c r="AH201" s="495">
        <v>19680</v>
      </c>
      <c r="AI201" s="495">
        <v>16450</v>
      </c>
      <c r="AJ201" s="495">
        <v>13210</v>
      </c>
      <c r="AK201" s="504">
        <v>9990</v>
      </c>
      <c r="AL201" s="277">
        <f t="shared" si="9"/>
        <v>8410</v>
      </c>
      <c r="AM201" s="276">
        <f t="shared" si="9"/>
        <v>6830</v>
      </c>
      <c r="AN201" s="368">
        <v>184200</v>
      </c>
    </row>
    <row r="202" spans="1:40" s="98" customFormat="1" ht="13.5" customHeight="1">
      <c r="A202" s="51"/>
      <c r="B202" s="217"/>
      <c r="C202" s="217"/>
      <c r="D202" s="217"/>
      <c r="E202" s="217"/>
      <c r="F202" s="217"/>
      <c r="G202" s="217"/>
      <c r="H202" s="217"/>
      <c r="I202" s="217"/>
      <c r="J202" s="217"/>
      <c r="K202" s="217"/>
      <c r="L202" s="51"/>
      <c r="M202" s="51"/>
      <c r="N202" s="51"/>
      <c r="O202" s="51"/>
      <c r="P202" s="51"/>
      <c r="Q202" s="51"/>
      <c r="R202" s="51"/>
      <c r="S202" s="51"/>
      <c r="T202" s="51"/>
      <c r="U202" s="51"/>
      <c r="V202" s="51"/>
      <c r="W202" s="51"/>
      <c r="X202" s="51"/>
      <c r="Y202" s="51"/>
      <c r="Z202" s="51"/>
      <c r="AA202" s="51"/>
      <c r="AB202" s="367">
        <v>593000</v>
      </c>
      <c r="AC202" s="378">
        <v>596000</v>
      </c>
      <c r="AD202" s="493">
        <v>46000</v>
      </c>
      <c r="AE202" s="495">
        <v>39530</v>
      </c>
      <c r="AF202" s="495">
        <v>33060</v>
      </c>
      <c r="AG202" s="495">
        <v>26600</v>
      </c>
      <c r="AH202" s="495">
        <v>20130</v>
      </c>
      <c r="AI202" s="495">
        <v>16720</v>
      </c>
      <c r="AJ202" s="495">
        <v>13490</v>
      </c>
      <c r="AK202" s="504">
        <v>10260</v>
      </c>
      <c r="AL202" s="277">
        <f t="shared" si="9"/>
        <v>8680</v>
      </c>
      <c r="AM202" s="276">
        <f t="shared" si="9"/>
        <v>7100</v>
      </c>
      <c r="AN202" s="368">
        <v>185700</v>
      </c>
    </row>
    <row r="203" spans="1:40" s="98" customFormat="1" ht="13.5" customHeight="1">
      <c r="A203" s="51"/>
      <c r="B203" s="217"/>
      <c r="C203" s="217"/>
      <c r="D203" s="217"/>
      <c r="E203" s="217"/>
      <c r="F203" s="217"/>
      <c r="G203" s="217"/>
      <c r="H203" s="217"/>
      <c r="I203" s="217"/>
      <c r="J203" s="217"/>
      <c r="K203" s="217"/>
      <c r="L203" s="51"/>
      <c r="M203" s="51"/>
      <c r="N203" s="51"/>
      <c r="O203" s="51"/>
      <c r="P203" s="51"/>
      <c r="Q203" s="51"/>
      <c r="R203" s="51"/>
      <c r="S203" s="51"/>
      <c r="T203" s="51"/>
      <c r="U203" s="51"/>
      <c r="V203" s="51"/>
      <c r="W203" s="51"/>
      <c r="X203" s="51"/>
      <c r="Y203" s="51"/>
      <c r="Z203" s="51"/>
      <c r="AA203" s="51"/>
      <c r="AB203" s="371">
        <v>596000</v>
      </c>
      <c r="AC203" s="379">
        <v>599000</v>
      </c>
      <c r="AD203" s="494">
        <v>46550</v>
      </c>
      <c r="AE203" s="496">
        <v>40080</v>
      </c>
      <c r="AF203" s="496">
        <v>33610</v>
      </c>
      <c r="AG203" s="496">
        <v>27150</v>
      </c>
      <c r="AH203" s="496">
        <v>20690</v>
      </c>
      <c r="AI203" s="496">
        <v>17000</v>
      </c>
      <c r="AJ203" s="511">
        <v>13760</v>
      </c>
      <c r="AK203" s="503">
        <v>10540</v>
      </c>
      <c r="AL203" s="277">
        <f t="shared" si="9"/>
        <v>8960</v>
      </c>
      <c r="AM203" s="276">
        <f t="shared" si="9"/>
        <v>7380</v>
      </c>
      <c r="AN203" s="373">
        <v>187300</v>
      </c>
    </row>
    <row r="204" spans="1:40" s="98" customFormat="1" ht="13.5" customHeight="1">
      <c r="A204" s="51"/>
      <c r="B204" s="217"/>
      <c r="C204" s="217"/>
      <c r="D204" s="217"/>
      <c r="E204" s="217"/>
      <c r="F204" s="217"/>
      <c r="G204" s="217"/>
      <c r="H204" s="217"/>
      <c r="I204" s="217"/>
      <c r="J204" s="217"/>
      <c r="K204" s="217"/>
      <c r="L204" s="51"/>
      <c r="M204" s="51"/>
      <c r="N204" s="51"/>
      <c r="O204" s="51"/>
      <c r="P204" s="51"/>
      <c r="Q204" s="51"/>
      <c r="R204" s="51"/>
      <c r="S204" s="51"/>
      <c r="T204" s="51"/>
      <c r="U204" s="51"/>
      <c r="V204" s="51"/>
      <c r="W204" s="51"/>
      <c r="X204" s="51"/>
      <c r="Y204" s="51"/>
      <c r="Z204" s="51"/>
      <c r="AA204" s="51"/>
      <c r="AB204" s="367">
        <v>599000</v>
      </c>
      <c r="AC204" s="378">
        <v>602000</v>
      </c>
      <c r="AD204" s="493">
        <v>47100</v>
      </c>
      <c r="AE204" s="495">
        <v>40640</v>
      </c>
      <c r="AF204" s="495">
        <v>34160</v>
      </c>
      <c r="AG204" s="495">
        <v>27700</v>
      </c>
      <c r="AH204" s="495">
        <v>21240</v>
      </c>
      <c r="AI204" s="495">
        <v>17280</v>
      </c>
      <c r="AJ204" s="495">
        <v>14040</v>
      </c>
      <c r="AK204" s="504">
        <v>10810</v>
      </c>
      <c r="AL204" s="277">
        <f t="shared" si="9"/>
        <v>9230</v>
      </c>
      <c r="AM204" s="276">
        <f t="shared" si="9"/>
        <v>7650</v>
      </c>
      <c r="AN204" s="368">
        <v>188800</v>
      </c>
    </row>
    <row r="205" spans="1:40" s="98" customFormat="1" ht="13.5" customHeight="1">
      <c r="A205" s="51"/>
      <c r="B205" s="217"/>
      <c r="C205" s="217"/>
      <c r="D205" s="217"/>
      <c r="E205" s="217"/>
      <c r="F205" s="217"/>
      <c r="G205" s="217"/>
      <c r="H205" s="217"/>
      <c r="I205" s="217"/>
      <c r="J205" s="217"/>
      <c r="K205" s="217"/>
      <c r="L205" s="51"/>
      <c r="M205" s="51"/>
      <c r="N205" s="51"/>
      <c r="O205" s="51"/>
      <c r="P205" s="51"/>
      <c r="Q205" s="51"/>
      <c r="R205" s="51"/>
      <c r="S205" s="51"/>
      <c r="T205" s="51"/>
      <c r="U205" s="51"/>
      <c r="V205" s="51"/>
      <c r="W205" s="51"/>
      <c r="X205" s="51"/>
      <c r="Y205" s="51"/>
      <c r="Z205" s="51"/>
      <c r="AA205" s="51"/>
      <c r="AB205" s="367">
        <v>602000</v>
      </c>
      <c r="AC205" s="378">
        <v>605000</v>
      </c>
      <c r="AD205" s="493">
        <v>47650</v>
      </c>
      <c r="AE205" s="495">
        <v>41190</v>
      </c>
      <c r="AF205" s="495">
        <v>34710</v>
      </c>
      <c r="AG205" s="495">
        <v>28250</v>
      </c>
      <c r="AH205" s="495">
        <v>21790</v>
      </c>
      <c r="AI205" s="495">
        <v>17550</v>
      </c>
      <c r="AJ205" s="495">
        <v>14310</v>
      </c>
      <c r="AK205" s="504">
        <v>11090</v>
      </c>
      <c r="AL205" s="277">
        <f t="shared" ref="AL205:AM224" si="10">IF(AK205-$Z$19&gt;0,AK205-$Z$19,0)</f>
        <v>9510</v>
      </c>
      <c r="AM205" s="276">
        <f t="shared" si="10"/>
        <v>7930</v>
      </c>
      <c r="AN205" s="368">
        <v>190300</v>
      </c>
    </row>
    <row r="206" spans="1:40" s="98" customFormat="1" ht="13.5" customHeight="1">
      <c r="A206" s="51"/>
      <c r="B206" s="217"/>
      <c r="C206" s="217"/>
      <c r="D206" s="217"/>
      <c r="E206" s="217"/>
      <c r="F206" s="217"/>
      <c r="G206" s="217"/>
      <c r="H206" s="217"/>
      <c r="I206" s="217"/>
      <c r="J206" s="217"/>
      <c r="K206" s="217"/>
      <c r="L206" s="51"/>
      <c r="M206" s="51"/>
      <c r="N206" s="51"/>
      <c r="O206" s="51"/>
      <c r="P206" s="51"/>
      <c r="Q206" s="51"/>
      <c r="R206" s="51"/>
      <c r="S206" s="51"/>
      <c r="T206" s="51"/>
      <c r="U206" s="51"/>
      <c r="V206" s="51"/>
      <c r="W206" s="51"/>
      <c r="X206" s="51"/>
      <c r="Y206" s="51"/>
      <c r="Z206" s="51"/>
      <c r="AA206" s="51"/>
      <c r="AB206" s="367">
        <v>605000</v>
      </c>
      <c r="AC206" s="378">
        <v>608000</v>
      </c>
      <c r="AD206" s="493">
        <v>48200</v>
      </c>
      <c r="AE206" s="495">
        <v>41740</v>
      </c>
      <c r="AF206" s="495">
        <v>35270</v>
      </c>
      <c r="AG206" s="495">
        <v>28800</v>
      </c>
      <c r="AH206" s="495">
        <v>22340</v>
      </c>
      <c r="AI206" s="495">
        <v>17830</v>
      </c>
      <c r="AJ206" s="495">
        <v>14590</v>
      </c>
      <c r="AK206" s="504">
        <v>11360</v>
      </c>
      <c r="AL206" s="277">
        <f t="shared" si="10"/>
        <v>9780</v>
      </c>
      <c r="AM206" s="276">
        <f t="shared" si="10"/>
        <v>8200</v>
      </c>
      <c r="AN206" s="368">
        <v>191800</v>
      </c>
    </row>
    <row r="207" spans="1:40" s="98" customFormat="1" ht="13.5" customHeight="1">
      <c r="A207" s="51"/>
      <c r="B207" s="217"/>
      <c r="C207" s="217"/>
      <c r="D207" s="217"/>
      <c r="E207" s="217"/>
      <c r="F207" s="217"/>
      <c r="G207" s="217"/>
      <c r="H207" s="217"/>
      <c r="I207" s="217"/>
      <c r="J207" s="217"/>
      <c r="K207" s="217"/>
      <c r="L207" s="51"/>
      <c r="M207" s="51"/>
      <c r="N207" s="51"/>
      <c r="O207" s="51"/>
      <c r="P207" s="51"/>
      <c r="Q207" s="51"/>
      <c r="R207" s="51"/>
      <c r="S207" s="51"/>
      <c r="T207" s="51"/>
      <c r="U207" s="51"/>
      <c r="V207" s="51"/>
      <c r="W207" s="51"/>
      <c r="X207" s="51"/>
      <c r="Y207" s="51"/>
      <c r="Z207" s="51"/>
      <c r="AA207" s="51"/>
      <c r="AB207" s="367">
        <v>608000</v>
      </c>
      <c r="AC207" s="378">
        <v>611000</v>
      </c>
      <c r="AD207" s="493">
        <v>48750</v>
      </c>
      <c r="AE207" s="495">
        <v>42290</v>
      </c>
      <c r="AF207" s="495">
        <v>35820</v>
      </c>
      <c r="AG207" s="495">
        <v>29350</v>
      </c>
      <c r="AH207" s="495">
        <v>22890</v>
      </c>
      <c r="AI207" s="495">
        <v>18100</v>
      </c>
      <c r="AJ207" s="495">
        <v>14870</v>
      </c>
      <c r="AK207" s="504">
        <v>11640</v>
      </c>
      <c r="AL207" s="277">
        <f t="shared" si="10"/>
        <v>10060</v>
      </c>
      <c r="AM207" s="276">
        <f t="shared" si="10"/>
        <v>8480</v>
      </c>
      <c r="AN207" s="368">
        <v>193400</v>
      </c>
    </row>
    <row r="208" spans="1:40" s="98" customFormat="1" ht="13.5" customHeight="1">
      <c r="A208" s="51"/>
      <c r="B208" s="217"/>
      <c r="C208" s="217"/>
      <c r="D208" s="217"/>
      <c r="E208" s="217"/>
      <c r="F208" s="217"/>
      <c r="G208" s="217"/>
      <c r="H208" s="217"/>
      <c r="I208" s="217"/>
      <c r="J208" s="217"/>
      <c r="K208" s="217"/>
      <c r="L208" s="51"/>
      <c r="M208" s="51"/>
      <c r="N208" s="51"/>
      <c r="O208" s="51"/>
      <c r="P208" s="51"/>
      <c r="Q208" s="51"/>
      <c r="R208" s="51"/>
      <c r="S208" s="51"/>
      <c r="T208" s="51"/>
      <c r="U208" s="51"/>
      <c r="V208" s="51"/>
      <c r="W208" s="51"/>
      <c r="X208" s="51"/>
      <c r="Y208" s="51"/>
      <c r="Z208" s="51"/>
      <c r="AA208" s="51"/>
      <c r="AB208" s="371">
        <v>611000</v>
      </c>
      <c r="AC208" s="379">
        <v>614000</v>
      </c>
      <c r="AD208" s="494">
        <v>49300</v>
      </c>
      <c r="AE208" s="496">
        <v>42840</v>
      </c>
      <c r="AF208" s="496">
        <v>36370</v>
      </c>
      <c r="AG208" s="496">
        <v>29910</v>
      </c>
      <c r="AH208" s="496">
        <v>23440</v>
      </c>
      <c r="AI208" s="496">
        <v>18380</v>
      </c>
      <c r="AJ208" s="496">
        <v>15140</v>
      </c>
      <c r="AK208" s="503">
        <v>11920</v>
      </c>
      <c r="AL208" s="277">
        <f t="shared" si="10"/>
        <v>10340</v>
      </c>
      <c r="AM208" s="276">
        <f t="shared" si="10"/>
        <v>8760</v>
      </c>
      <c r="AN208" s="373">
        <v>194900</v>
      </c>
    </row>
    <row r="209" spans="1:40" s="98" customFormat="1" ht="13.5" customHeight="1">
      <c r="A209" s="51"/>
      <c r="B209" s="217"/>
      <c r="C209" s="217"/>
      <c r="D209" s="217"/>
      <c r="E209" s="217"/>
      <c r="F209" s="217"/>
      <c r="G209" s="217"/>
      <c r="H209" s="217"/>
      <c r="I209" s="217"/>
      <c r="J209" s="217"/>
      <c r="K209" s="217"/>
      <c r="L209" s="51"/>
      <c r="M209" s="51"/>
      <c r="N209" s="51"/>
      <c r="O209" s="51"/>
      <c r="P209" s="51"/>
      <c r="Q209" s="51"/>
      <c r="R209" s="51"/>
      <c r="S209" s="51"/>
      <c r="T209" s="51"/>
      <c r="U209" s="51"/>
      <c r="V209" s="51"/>
      <c r="W209" s="51"/>
      <c r="X209" s="51"/>
      <c r="Y209" s="51"/>
      <c r="Z209" s="51"/>
      <c r="AA209" s="51"/>
      <c r="AB209" s="367">
        <v>614000</v>
      </c>
      <c r="AC209" s="378">
        <v>617000</v>
      </c>
      <c r="AD209" s="493">
        <v>49860</v>
      </c>
      <c r="AE209" s="495">
        <v>43390</v>
      </c>
      <c r="AF209" s="495">
        <v>36920</v>
      </c>
      <c r="AG209" s="495">
        <v>30460</v>
      </c>
      <c r="AH209" s="495">
        <v>23990</v>
      </c>
      <c r="AI209" s="495">
        <v>18650</v>
      </c>
      <c r="AJ209" s="495">
        <v>15420</v>
      </c>
      <c r="AK209" s="504">
        <v>12190</v>
      </c>
      <c r="AL209" s="277">
        <f t="shared" si="10"/>
        <v>10610</v>
      </c>
      <c r="AM209" s="276">
        <f t="shared" si="10"/>
        <v>9030</v>
      </c>
      <c r="AN209" s="368">
        <v>196400</v>
      </c>
    </row>
    <row r="210" spans="1:40" s="98" customFormat="1" ht="13.5" customHeight="1">
      <c r="A210" s="51"/>
      <c r="B210" s="217"/>
      <c r="C210" s="217"/>
      <c r="D210" s="217"/>
      <c r="E210" s="217"/>
      <c r="F210" s="217"/>
      <c r="G210" s="217"/>
      <c r="H210" s="217"/>
      <c r="I210" s="217"/>
      <c r="J210" s="217"/>
      <c r="K210" s="217"/>
      <c r="L210" s="51"/>
      <c r="M210" s="51"/>
      <c r="N210" s="51"/>
      <c r="O210" s="51"/>
      <c r="P210" s="51"/>
      <c r="Q210" s="51"/>
      <c r="R210" s="51"/>
      <c r="S210" s="51"/>
      <c r="T210" s="51"/>
      <c r="U210" s="51"/>
      <c r="V210" s="51"/>
      <c r="W210" s="51"/>
      <c r="X210" s="51"/>
      <c r="Y210" s="51"/>
      <c r="Z210" s="51"/>
      <c r="AA210" s="51"/>
      <c r="AB210" s="367">
        <v>617000</v>
      </c>
      <c r="AC210" s="378">
        <v>620000</v>
      </c>
      <c r="AD210" s="493">
        <v>50410</v>
      </c>
      <c r="AE210" s="495">
        <v>43940</v>
      </c>
      <c r="AF210" s="495">
        <v>37470</v>
      </c>
      <c r="AG210" s="495">
        <v>31010</v>
      </c>
      <c r="AH210" s="495">
        <v>24540</v>
      </c>
      <c r="AI210" s="495">
        <v>18930</v>
      </c>
      <c r="AJ210" s="495">
        <v>15690</v>
      </c>
      <c r="AK210" s="504">
        <v>12470</v>
      </c>
      <c r="AL210" s="277">
        <f t="shared" si="10"/>
        <v>10890</v>
      </c>
      <c r="AM210" s="276">
        <f t="shared" si="10"/>
        <v>9310</v>
      </c>
      <c r="AN210" s="368">
        <v>197900</v>
      </c>
    </row>
    <row r="211" spans="1:40" s="98" customFormat="1" ht="13.5" customHeight="1">
      <c r="A211" s="51"/>
      <c r="B211" s="217"/>
      <c r="C211" s="217"/>
      <c r="D211" s="217"/>
      <c r="E211" s="217"/>
      <c r="F211" s="217"/>
      <c r="G211" s="217"/>
      <c r="H211" s="217"/>
      <c r="I211" s="217"/>
      <c r="J211" s="217"/>
      <c r="K211" s="217"/>
      <c r="L211" s="51"/>
      <c r="M211" s="51"/>
      <c r="N211" s="51"/>
      <c r="O211" s="51"/>
      <c r="P211" s="51"/>
      <c r="Q211" s="51"/>
      <c r="R211" s="51"/>
      <c r="S211" s="51"/>
      <c r="T211" s="51"/>
      <c r="U211" s="51"/>
      <c r="V211" s="51"/>
      <c r="W211" s="51"/>
      <c r="X211" s="51"/>
      <c r="Y211" s="51"/>
      <c r="Z211" s="51"/>
      <c r="AA211" s="51"/>
      <c r="AB211" s="367">
        <v>620000</v>
      </c>
      <c r="AC211" s="378">
        <v>623000</v>
      </c>
      <c r="AD211" s="493">
        <v>50960</v>
      </c>
      <c r="AE211" s="495">
        <v>44500</v>
      </c>
      <c r="AF211" s="495">
        <v>38020</v>
      </c>
      <c r="AG211" s="495">
        <v>31560</v>
      </c>
      <c r="AH211" s="495">
        <v>25100</v>
      </c>
      <c r="AI211" s="495">
        <v>19210</v>
      </c>
      <c r="AJ211" s="495">
        <v>15970</v>
      </c>
      <c r="AK211" s="504">
        <v>12740</v>
      </c>
      <c r="AL211" s="277">
        <f t="shared" si="10"/>
        <v>11160</v>
      </c>
      <c r="AM211" s="276">
        <f t="shared" si="10"/>
        <v>9580</v>
      </c>
      <c r="AN211" s="368">
        <v>199400</v>
      </c>
    </row>
    <row r="212" spans="1:40" s="98" customFormat="1" ht="13.5" customHeight="1">
      <c r="A212" s="51"/>
      <c r="B212" s="217"/>
      <c r="C212" s="217"/>
      <c r="D212" s="217"/>
      <c r="E212" s="217"/>
      <c r="F212" s="217"/>
      <c r="G212" s="217"/>
      <c r="H212" s="217"/>
      <c r="I212" s="217"/>
      <c r="J212" s="217"/>
      <c r="K212" s="217"/>
      <c r="L212" s="51"/>
      <c r="M212" s="51"/>
      <c r="N212" s="51"/>
      <c r="O212" s="51"/>
      <c r="P212" s="51"/>
      <c r="Q212" s="51"/>
      <c r="R212" s="51"/>
      <c r="S212" s="51"/>
      <c r="T212" s="51"/>
      <c r="U212" s="51"/>
      <c r="V212" s="51"/>
      <c r="W212" s="51"/>
      <c r="X212" s="51"/>
      <c r="Y212" s="51"/>
      <c r="Z212" s="51"/>
      <c r="AA212" s="51"/>
      <c r="AB212" s="367">
        <v>623000</v>
      </c>
      <c r="AC212" s="378">
        <v>626000</v>
      </c>
      <c r="AD212" s="493">
        <v>51510</v>
      </c>
      <c r="AE212" s="495">
        <v>45050</v>
      </c>
      <c r="AF212" s="495">
        <v>38570</v>
      </c>
      <c r="AG212" s="495">
        <v>32110</v>
      </c>
      <c r="AH212" s="495">
        <v>25650</v>
      </c>
      <c r="AI212" s="495">
        <v>19480</v>
      </c>
      <c r="AJ212" s="495">
        <v>16240</v>
      </c>
      <c r="AK212" s="504">
        <v>13020</v>
      </c>
      <c r="AL212" s="277">
        <f t="shared" si="10"/>
        <v>11440</v>
      </c>
      <c r="AM212" s="276">
        <f t="shared" si="10"/>
        <v>9860</v>
      </c>
      <c r="AN212" s="368">
        <v>200900</v>
      </c>
    </row>
    <row r="213" spans="1:40" s="98" customFormat="1" ht="13.5" customHeight="1">
      <c r="A213" s="51"/>
      <c r="B213" s="217"/>
      <c r="C213" s="217"/>
      <c r="D213" s="217"/>
      <c r="E213" s="217"/>
      <c r="F213" s="217"/>
      <c r="G213" s="217"/>
      <c r="H213" s="217"/>
      <c r="I213" s="217"/>
      <c r="J213" s="217"/>
      <c r="K213" s="217"/>
      <c r="L213" s="51"/>
      <c r="M213" s="51"/>
      <c r="N213" s="51"/>
      <c r="O213" s="51"/>
      <c r="P213" s="51"/>
      <c r="Q213" s="51"/>
      <c r="R213" s="51"/>
      <c r="S213" s="51"/>
      <c r="T213" s="51"/>
      <c r="U213" s="51"/>
      <c r="V213" s="51"/>
      <c r="W213" s="51"/>
      <c r="X213" s="51"/>
      <c r="Y213" s="51"/>
      <c r="Z213" s="51"/>
      <c r="AA213" s="51"/>
      <c r="AB213" s="371">
        <v>626000</v>
      </c>
      <c r="AC213" s="379">
        <v>629000</v>
      </c>
      <c r="AD213" s="494">
        <v>52060</v>
      </c>
      <c r="AE213" s="496">
        <v>45600</v>
      </c>
      <c r="AF213" s="496">
        <v>39120</v>
      </c>
      <c r="AG213" s="496">
        <v>32660</v>
      </c>
      <c r="AH213" s="496">
        <v>26200</v>
      </c>
      <c r="AI213" s="496">
        <v>19760</v>
      </c>
      <c r="AJ213" s="496">
        <v>16520</v>
      </c>
      <c r="AK213" s="503">
        <v>13290</v>
      </c>
      <c r="AL213" s="277">
        <f t="shared" si="10"/>
        <v>11710</v>
      </c>
      <c r="AM213" s="276">
        <f t="shared" si="10"/>
        <v>10130</v>
      </c>
      <c r="AN213" s="373">
        <v>202500</v>
      </c>
    </row>
    <row r="214" spans="1:40" s="98" customFormat="1" ht="13.5" customHeight="1">
      <c r="A214" s="51"/>
      <c r="B214" s="217"/>
      <c r="C214" s="217"/>
      <c r="D214" s="217"/>
      <c r="E214" s="217"/>
      <c r="F214" s="217"/>
      <c r="G214" s="217"/>
      <c r="H214" s="217"/>
      <c r="I214" s="217"/>
      <c r="J214" s="217"/>
      <c r="K214" s="217"/>
      <c r="L214" s="51"/>
      <c r="M214" s="51"/>
      <c r="N214" s="51"/>
      <c r="O214" s="51"/>
      <c r="P214" s="51"/>
      <c r="Q214" s="51"/>
      <c r="R214" s="51"/>
      <c r="S214" s="51"/>
      <c r="T214" s="51"/>
      <c r="U214" s="51"/>
      <c r="V214" s="51"/>
      <c r="W214" s="51"/>
      <c r="X214" s="51"/>
      <c r="Y214" s="51"/>
      <c r="Z214" s="51"/>
      <c r="AA214" s="51"/>
      <c r="AB214" s="367">
        <v>629000</v>
      </c>
      <c r="AC214" s="378">
        <v>632000</v>
      </c>
      <c r="AD214" s="493">
        <v>52610</v>
      </c>
      <c r="AE214" s="495">
        <v>46150</v>
      </c>
      <c r="AF214" s="495">
        <v>39680</v>
      </c>
      <c r="AG214" s="495">
        <v>33210</v>
      </c>
      <c r="AH214" s="495">
        <v>26750</v>
      </c>
      <c r="AI214" s="495">
        <v>20280</v>
      </c>
      <c r="AJ214" s="495">
        <v>16800</v>
      </c>
      <c r="AK214" s="504">
        <v>13570</v>
      </c>
      <c r="AL214" s="277">
        <f t="shared" si="10"/>
        <v>11990</v>
      </c>
      <c r="AM214" s="276">
        <f t="shared" si="10"/>
        <v>10410</v>
      </c>
      <c r="AN214" s="368">
        <v>204000</v>
      </c>
    </row>
    <row r="215" spans="1:40" s="98" customFormat="1" ht="13.5" customHeight="1">
      <c r="A215" s="51"/>
      <c r="B215" s="217"/>
      <c r="C215" s="217"/>
      <c r="D215" s="217"/>
      <c r="E215" s="217"/>
      <c r="F215" s="217"/>
      <c r="G215" s="217"/>
      <c r="H215" s="217"/>
      <c r="I215" s="217"/>
      <c r="J215" s="217"/>
      <c r="K215" s="217"/>
      <c r="L215" s="51"/>
      <c r="M215" s="51"/>
      <c r="N215" s="51"/>
      <c r="O215" s="51"/>
      <c r="P215" s="51"/>
      <c r="Q215" s="51"/>
      <c r="R215" s="51"/>
      <c r="S215" s="51"/>
      <c r="T215" s="51"/>
      <c r="U215" s="51"/>
      <c r="V215" s="51"/>
      <c r="W215" s="51"/>
      <c r="X215" s="51"/>
      <c r="Y215" s="51"/>
      <c r="Z215" s="51"/>
      <c r="AA215" s="51"/>
      <c r="AB215" s="367">
        <v>632000</v>
      </c>
      <c r="AC215" s="378">
        <v>635000</v>
      </c>
      <c r="AD215" s="493">
        <v>53160</v>
      </c>
      <c r="AE215" s="495">
        <v>46700</v>
      </c>
      <c r="AF215" s="495">
        <v>40230</v>
      </c>
      <c r="AG215" s="495">
        <v>33760</v>
      </c>
      <c r="AH215" s="495">
        <v>27300</v>
      </c>
      <c r="AI215" s="495">
        <v>20830</v>
      </c>
      <c r="AJ215" s="495">
        <v>17070</v>
      </c>
      <c r="AK215" s="504">
        <v>13840</v>
      </c>
      <c r="AL215" s="277">
        <f t="shared" si="10"/>
        <v>12260</v>
      </c>
      <c r="AM215" s="276">
        <f t="shared" si="10"/>
        <v>10680</v>
      </c>
      <c r="AN215" s="368">
        <v>205500</v>
      </c>
    </row>
    <row r="216" spans="1:40" s="98" customFormat="1" ht="13.5" customHeight="1">
      <c r="A216" s="51"/>
      <c r="B216" s="217"/>
      <c r="C216" s="217"/>
      <c r="D216" s="217"/>
      <c r="E216" s="217"/>
      <c r="F216" s="217"/>
      <c r="G216" s="217"/>
      <c r="H216" s="217"/>
      <c r="I216" s="217"/>
      <c r="J216" s="217"/>
      <c r="K216" s="217"/>
      <c r="L216" s="51"/>
      <c r="M216" s="51"/>
      <c r="N216" s="51"/>
      <c r="O216" s="51"/>
      <c r="P216" s="51"/>
      <c r="Q216" s="51"/>
      <c r="R216" s="51"/>
      <c r="S216" s="51"/>
      <c r="T216" s="51"/>
      <c r="U216" s="51"/>
      <c r="V216" s="51"/>
      <c r="W216" s="51"/>
      <c r="X216" s="51"/>
      <c r="Y216" s="51"/>
      <c r="Z216" s="51"/>
      <c r="AA216" s="51"/>
      <c r="AB216" s="367">
        <v>635000</v>
      </c>
      <c r="AC216" s="378">
        <v>638000</v>
      </c>
      <c r="AD216" s="493">
        <v>53710</v>
      </c>
      <c r="AE216" s="495">
        <v>47250</v>
      </c>
      <c r="AF216" s="495">
        <v>40780</v>
      </c>
      <c r="AG216" s="495">
        <v>34320</v>
      </c>
      <c r="AH216" s="495">
        <v>27850</v>
      </c>
      <c r="AI216" s="495">
        <v>21380</v>
      </c>
      <c r="AJ216" s="495">
        <v>17350</v>
      </c>
      <c r="AK216" s="504">
        <v>14120</v>
      </c>
      <c r="AL216" s="277">
        <f t="shared" si="10"/>
        <v>12540</v>
      </c>
      <c r="AM216" s="276">
        <f t="shared" si="10"/>
        <v>10960</v>
      </c>
      <c r="AN216" s="368">
        <v>207100</v>
      </c>
    </row>
    <row r="217" spans="1:40" s="98" customFormat="1" ht="13.5" customHeight="1">
      <c r="A217" s="51"/>
      <c r="B217" s="217"/>
      <c r="C217" s="217"/>
      <c r="D217" s="217"/>
      <c r="E217" s="217"/>
      <c r="F217" s="217"/>
      <c r="G217" s="217"/>
      <c r="H217" s="217"/>
      <c r="I217" s="217"/>
      <c r="J217" s="217"/>
      <c r="K217" s="217"/>
      <c r="L217" s="51"/>
      <c r="M217" s="51"/>
      <c r="N217" s="51"/>
      <c r="O217" s="51"/>
      <c r="P217" s="51"/>
      <c r="Q217" s="51"/>
      <c r="R217" s="51"/>
      <c r="S217" s="51"/>
      <c r="T217" s="51"/>
      <c r="U217" s="51"/>
      <c r="V217" s="51"/>
      <c r="W217" s="51"/>
      <c r="X217" s="51"/>
      <c r="Y217" s="51"/>
      <c r="Z217" s="51"/>
      <c r="AA217" s="51"/>
      <c r="AB217" s="367">
        <v>638000</v>
      </c>
      <c r="AC217" s="378">
        <v>641000</v>
      </c>
      <c r="AD217" s="493">
        <v>54270</v>
      </c>
      <c r="AE217" s="495">
        <v>47800</v>
      </c>
      <c r="AF217" s="495">
        <v>41330</v>
      </c>
      <c r="AG217" s="495">
        <v>34870</v>
      </c>
      <c r="AH217" s="495">
        <v>28400</v>
      </c>
      <c r="AI217" s="495">
        <v>21930</v>
      </c>
      <c r="AJ217" s="495">
        <v>17620</v>
      </c>
      <c r="AK217" s="504">
        <v>14400</v>
      </c>
      <c r="AL217" s="277">
        <f t="shared" si="10"/>
        <v>12820</v>
      </c>
      <c r="AM217" s="276">
        <f t="shared" si="10"/>
        <v>11240</v>
      </c>
      <c r="AN217" s="368">
        <v>208600</v>
      </c>
    </row>
    <row r="218" spans="1:40" s="98" customFormat="1" ht="13.5" customHeight="1">
      <c r="A218" s="51"/>
      <c r="B218" s="217"/>
      <c r="C218" s="217"/>
      <c r="D218" s="217"/>
      <c r="E218" s="217"/>
      <c r="F218" s="217"/>
      <c r="G218" s="217"/>
      <c r="H218" s="217"/>
      <c r="I218" s="217"/>
      <c r="J218" s="217"/>
      <c r="K218" s="217"/>
      <c r="L218" s="51"/>
      <c r="M218" s="51"/>
      <c r="N218" s="51"/>
      <c r="O218" s="51"/>
      <c r="P218" s="51"/>
      <c r="Q218" s="51"/>
      <c r="R218" s="51"/>
      <c r="S218" s="51"/>
      <c r="T218" s="51"/>
      <c r="U218" s="51"/>
      <c r="V218" s="51"/>
      <c r="W218" s="51"/>
      <c r="X218" s="51"/>
      <c r="Y218" s="51"/>
      <c r="Z218" s="51"/>
      <c r="AA218" s="51"/>
      <c r="AB218" s="371">
        <v>641000</v>
      </c>
      <c r="AC218" s="379">
        <v>644000</v>
      </c>
      <c r="AD218" s="494">
        <v>54820</v>
      </c>
      <c r="AE218" s="496">
        <v>48350</v>
      </c>
      <c r="AF218" s="496">
        <v>41880</v>
      </c>
      <c r="AG218" s="496">
        <v>35420</v>
      </c>
      <c r="AH218" s="496">
        <v>28960</v>
      </c>
      <c r="AI218" s="496">
        <v>22480</v>
      </c>
      <c r="AJ218" s="496">
        <v>17900</v>
      </c>
      <c r="AK218" s="503">
        <v>14670</v>
      </c>
      <c r="AL218" s="277">
        <f t="shared" si="10"/>
        <v>13090</v>
      </c>
      <c r="AM218" s="276">
        <f t="shared" si="10"/>
        <v>11510</v>
      </c>
      <c r="AN218" s="373">
        <v>210100</v>
      </c>
    </row>
    <row r="219" spans="1:40" s="98" customFormat="1" ht="13.5" customHeight="1">
      <c r="A219" s="51"/>
      <c r="B219" s="217"/>
      <c r="C219" s="217"/>
      <c r="D219" s="217"/>
      <c r="E219" s="217"/>
      <c r="F219" s="217"/>
      <c r="G219" s="217"/>
      <c r="H219" s="217"/>
      <c r="I219" s="217"/>
      <c r="J219" s="217"/>
      <c r="K219" s="217"/>
      <c r="L219" s="51"/>
      <c r="M219" s="51"/>
      <c r="N219" s="51"/>
      <c r="O219" s="51"/>
      <c r="P219" s="51"/>
      <c r="Q219" s="51"/>
      <c r="R219" s="51"/>
      <c r="S219" s="51"/>
      <c r="T219" s="51"/>
      <c r="U219" s="51"/>
      <c r="V219" s="51"/>
      <c r="W219" s="51"/>
      <c r="X219" s="51"/>
      <c r="Y219" s="51"/>
      <c r="Z219" s="51"/>
      <c r="AA219" s="51"/>
      <c r="AB219" s="367">
        <v>644000</v>
      </c>
      <c r="AC219" s="378">
        <v>647000</v>
      </c>
      <c r="AD219" s="493">
        <v>55370</v>
      </c>
      <c r="AE219" s="495">
        <v>48910</v>
      </c>
      <c r="AF219" s="495">
        <v>42430</v>
      </c>
      <c r="AG219" s="495">
        <v>35970</v>
      </c>
      <c r="AH219" s="495">
        <v>29510</v>
      </c>
      <c r="AI219" s="495">
        <v>23030</v>
      </c>
      <c r="AJ219" s="495">
        <v>18170</v>
      </c>
      <c r="AK219" s="504">
        <v>14950</v>
      </c>
      <c r="AL219" s="277">
        <f t="shared" si="10"/>
        <v>13370</v>
      </c>
      <c r="AM219" s="276">
        <f t="shared" si="10"/>
        <v>11790</v>
      </c>
      <c r="AN219" s="368">
        <v>211700</v>
      </c>
    </row>
    <row r="220" spans="1:40" s="98" customFormat="1" ht="13.5" customHeight="1">
      <c r="A220" s="51"/>
      <c r="B220" s="217"/>
      <c r="C220" s="217"/>
      <c r="D220" s="217"/>
      <c r="E220" s="217"/>
      <c r="F220" s="217"/>
      <c r="G220" s="217"/>
      <c r="H220" s="217"/>
      <c r="I220" s="217"/>
      <c r="J220" s="217"/>
      <c r="K220" s="217"/>
      <c r="L220" s="51"/>
      <c r="M220" s="51"/>
      <c r="N220" s="51"/>
      <c r="O220" s="51"/>
      <c r="P220" s="51"/>
      <c r="Q220" s="51"/>
      <c r="R220" s="51"/>
      <c r="S220" s="51"/>
      <c r="T220" s="51"/>
      <c r="U220" s="51"/>
      <c r="V220" s="51"/>
      <c r="W220" s="51"/>
      <c r="X220" s="51"/>
      <c r="Y220" s="51"/>
      <c r="Z220" s="51"/>
      <c r="AA220" s="51"/>
      <c r="AB220" s="367">
        <v>647000</v>
      </c>
      <c r="AC220" s="378">
        <v>650000</v>
      </c>
      <c r="AD220" s="493">
        <v>55920</v>
      </c>
      <c r="AE220" s="495">
        <v>49460</v>
      </c>
      <c r="AF220" s="495">
        <v>42980</v>
      </c>
      <c r="AG220" s="495">
        <v>36520</v>
      </c>
      <c r="AH220" s="495">
        <v>30060</v>
      </c>
      <c r="AI220" s="495">
        <v>23590</v>
      </c>
      <c r="AJ220" s="495">
        <v>18450</v>
      </c>
      <c r="AK220" s="504">
        <v>15220</v>
      </c>
      <c r="AL220" s="277">
        <f t="shared" si="10"/>
        <v>13640</v>
      </c>
      <c r="AM220" s="276">
        <f t="shared" si="10"/>
        <v>12060</v>
      </c>
      <c r="AN220" s="368">
        <v>213200</v>
      </c>
    </row>
    <row r="221" spans="1:40" s="98" customFormat="1" ht="13.5" customHeight="1">
      <c r="A221" s="51"/>
      <c r="B221" s="217"/>
      <c r="C221" s="217"/>
      <c r="D221" s="217"/>
      <c r="E221" s="217"/>
      <c r="F221" s="217"/>
      <c r="G221" s="217"/>
      <c r="H221" s="217"/>
      <c r="I221" s="217"/>
      <c r="J221" s="217"/>
      <c r="K221" s="217"/>
      <c r="L221" s="51"/>
      <c r="M221" s="51"/>
      <c r="N221" s="51"/>
      <c r="O221" s="51"/>
      <c r="P221" s="51"/>
      <c r="Q221" s="51"/>
      <c r="R221" s="51"/>
      <c r="S221" s="51"/>
      <c r="T221" s="51"/>
      <c r="U221" s="51"/>
      <c r="V221" s="51"/>
      <c r="W221" s="51"/>
      <c r="X221" s="51"/>
      <c r="Y221" s="51"/>
      <c r="Z221" s="51"/>
      <c r="AA221" s="51"/>
      <c r="AB221" s="367">
        <v>650000</v>
      </c>
      <c r="AC221" s="378">
        <v>653000</v>
      </c>
      <c r="AD221" s="493">
        <v>56470</v>
      </c>
      <c r="AE221" s="495">
        <v>50010</v>
      </c>
      <c r="AF221" s="495">
        <v>43540</v>
      </c>
      <c r="AG221" s="495">
        <v>37070</v>
      </c>
      <c r="AH221" s="495">
        <v>30610</v>
      </c>
      <c r="AI221" s="495">
        <v>24140</v>
      </c>
      <c r="AJ221" s="495">
        <v>18730</v>
      </c>
      <c r="AK221" s="504">
        <v>15500</v>
      </c>
      <c r="AL221" s="277">
        <f t="shared" si="10"/>
        <v>13920</v>
      </c>
      <c r="AM221" s="276">
        <f t="shared" si="10"/>
        <v>12340</v>
      </c>
      <c r="AN221" s="368">
        <v>214400</v>
      </c>
    </row>
    <row r="222" spans="1:40" s="98" customFormat="1" ht="13.5" customHeight="1">
      <c r="A222" s="51"/>
      <c r="B222" s="217"/>
      <c r="C222" s="217"/>
      <c r="D222" s="217"/>
      <c r="E222" s="217"/>
      <c r="F222" s="217"/>
      <c r="G222" s="217"/>
      <c r="H222" s="217"/>
      <c r="I222" s="217"/>
      <c r="J222" s="217"/>
      <c r="K222" s="217"/>
      <c r="L222" s="51"/>
      <c r="M222" s="51"/>
      <c r="N222" s="51"/>
      <c r="O222" s="51"/>
      <c r="P222" s="51"/>
      <c r="Q222" s="51"/>
      <c r="R222" s="51"/>
      <c r="S222" s="51"/>
      <c r="T222" s="51"/>
      <c r="U222" s="51"/>
      <c r="V222" s="51"/>
      <c r="W222" s="51"/>
      <c r="X222" s="51"/>
      <c r="Y222" s="51"/>
      <c r="Z222" s="51"/>
      <c r="AA222" s="51"/>
      <c r="AB222" s="367">
        <v>653000</v>
      </c>
      <c r="AC222" s="378">
        <v>656000</v>
      </c>
      <c r="AD222" s="493">
        <v>57020</v>
      </c>
      <c r="AE222" s="495">
        <v>50560</v>
      </c>
      <c r="AF222" s="495">
        <v>44090</v>
      </c>
      <c r="AG222" s="495">
        <v>37620</v>
      </c>
      <c r="AH222" s="495">
        <v>31160</v>
      </c>
      <c r="AI222" s="495">
        <v>24690</v>
      </c>
      <c r="AJ222" s="495">
        <v>19000</v>
      </c>
      <c r="AK222" s="504">
        <v>15770</v>
      </c>
      <c r="AL222" s="277">
        <f t="shared" si="10"/>
        <v>14190</v>
      </c>
      <c r="AM222" s="276">
        <f t="shared" si="10"/>
        <v>12610</v>
      </c>
      <c r="AN222" s="368">
        <v>215400</v>
      </c>
    </row>
    <row r="223" spans="1:40" s="98" customFormat="1" ht="13.5" customHeight="1">
      <c r="A223" s="51"/>
      <c r="B223" s="217"/>
      <c r="C223" s="217"/>
      <c r="D223" s="217"/>
      <c r="E223" s="217"/>
      <c r="F223" s="217"/>
      <c r="G223" s="217"/>
      <c r="H223" s="217"/>
      <c r="I223" s="217"/>
      <c r="J223" s="217"/>
      <c r="K223" s="217"/>
      <c r="L223" s="51"/>
      <c r="M223" s="51"/>
      <c r="N223" s="51"/>
      <c r="O223" s="51"/>
      <c r="P223" s="51"/>
      <c r="Q223" s="51"/>
      <c r="R223" s="51"/>
      <c r="S223" s="51"/>
      <c r="T223" s="51"/>
      <c r="U223" s="51"/>
      <c r="V223" s="51"/>
      <c r="W223" s="51"/>
      <c r="X223" s="51"/>
      <c r="Y223" s="51"/>
      <c r="Z223" s="51"/>
      <c r="AA223" s="51"/>
      <c r="AB223" s="371">
        <v>656000</v>
      </c>
      <c r="AC223" s="379">
        <v>659000</v>
      </c>
      <c r="AD223" s="494">
        <v>57570</v>
      </c>
      <c r="AE223" s="496">
        <v>51110</v>
      </c>
      <c r="AF223" s="496">
        <v>44640</v>
      </c>
      <c r="AG223" s="496">
        <v>38180</v>
      </c>
      <c r="AH223" s="496">
        <v>31710</v>
      </c>
      <c r="AI223" s="496">
        <v>25240</v>
      </c>
      <c r="AJ223" s="496">
        <v>19280</v>
      </c>
      <c r="AK223" s="503">
        <v>16050</v>
      </c>
      <c r="AL223" s="277">
        <f t="shared" si="10"/>
        <v>14470</v>
      </c>
      <c r="AM223" s="276">
        <f t="shared" si="10"/>
        <v>12890</v>
      </c>
      <c r="AN223" s="373">
        <v>216600</v>
      </c>
    </row>
    <row r="224" spans="1:40" s="98" customFormat="1" ht="13.5" customHeight="1">
      <c r="A224" s="51"/>
      <c r="B224" s="217"/>
      <c r="C224" s="217"/>
      <c r="D224" s="217"/>
      <c r="E224" s="217"/>
      <c r="F224" s="217"/>
      <c r="G224" s="217"/>
      <c r="H224" s="217"/>
      <c r="I224" s="217"/>
      <c r="J224" s="217"/>
      <c r="K224" s="217"/>
      <c r="L224" s="51"/>
      <c r="M224" s="51"/>
      <c r="N224" s="51"/>
      <c r="O224" s="51"/>
      <c r="P224" s="51"/>
      <c r="Q224" s="51"/>
      <c r="R224" s="51"/>
      <c r="S224" s="51"/>
      <c r="T224" s="51"/>
      <c r="U224" s="51"/>
      <c r="V224" s="51"/>
      <c r="W224" s="51"/>
      <c r="X224" s="51"/>
      <c r="Y224" s="51"/>
      <c r="Z224" s="51"/>
      <c r="AA224" s="51"/>
      <c r="AB224" s="367">
        <v>659000</v>
      </c>
      <c r="AC224" s="378">
        <v>662000</v>
      </c>
      <c r="AD224" s="493">
        <v>58130</v>
      </c>
      <c r="AE224" s="495">
        <v>51660</v>
      </c>
      <c r="AF224" s="495">
        <v>45190</v>
      </c>
      <c r="AG224" s="495">
        <v>38730</v>
      </c>
      <c r="AH224" s="495">
        <v>32260</v>
      </c>
      <c r="AI224" s="495">
        <v>25790</v>
      </c>
      <c r="AJ224" s="495">
        <v>19550</v>
      </c>
      <c r="AK224" s="504">
        <v>16330</v>
      </c>
      <c r="AL224" s="277">
        <f t="shared" si="10"/>
        <v>14750</v>
      </c>
      <c r="AM224" s="276">
        <f t="shared" si="10"/>
        <v>13170</v>
      </c>
      <c r="AN224" s="368">
        <v>217700</v>
      </c>
    </row>
    <row r="225" spans="1:40" s="98" customFormat="1" ht="13.5" customHeight="1">
      <c r="A225" s="51"/>
      <c r="B225" s="217"/>
      <c r="C225" s="217"/>
      <c r="D225" s="217"/>
      <c r="E225" s="217"/>
      <c r="F225" s="217"/>
      <c r="G225" s="217"/>
      <c r="H225" s="217"/>
      <c r="I225" s="217"/>
      <c r="J225" s="217"/>
      <c r="K225" s="217"/>
      <c r="L225" s="51"/>
      <c r="M225" s="51"/>
      <c r="N225" s="51"/>
      <c r="O225" s="51"/>
      <c r="P225" s="51"/>
      <c r="Q225" s="51"/>
      <c r="R225" s="51"/>
      <c r="S225" s="51"/>
      <c r="T225" s="51"/>
      <c r="U225" s="51"/>
      <c r="V225" s="51"/>
      <c r="W225" s="51"/>
      <c r="X225" s="51"/>
      <c r="Y225" s="51"/>
      <c r="Z225" s="51"/>
      <c r="AA225" s="51"/>
      <c r="AB225" s="367">
        <v>662000</v>
      </c>
      <c r="AC225" s="378">
        <v>665000</v>
      </c>
      <c r="AD225" s="493">
        <v>58680</v>
      </c>
      <c r="AE225" s="495">
        <v>52210</v>
      </c>
      <c r="AF225" s="495">
        <v>45740</v>
      </c>
      <c r="AG225" s="495">
        <v>39280</v>
      </c>
      <c r="AH225" s="495">
        <v>32810</v>
      </c>
      <c r="AI225" s="495">
        <v>26340</v>
      </c>
      <c r="AJ225" s="495">
        <v>19880</v>
      </c>
      <c r="AK225" s="504">
        <v>16600</v>
      </c>
      <c r="AL225" s="277">
        <f t="shared" ref="AL225:AM244" si="11">IF(AK225-$Z$19&gt;0,AK225-$Z$19,0)</f>
        <v>15020</v>
      </c>
      <c r="AM225" s="276">
        <f t="shared" si="11"/>
        <v>13440</v>
      </c>
      <c r="AN225" s="368">
        <v>218700</v>
      </c>
    </row>
    <row r="226" spans="1:40" s="98" customFormat="1" ht="13.5" customHeight="1">
      <c r="A226" s="51"/>
      <c r="B226" s="217"/>
      <c r="C226" s="217"/>
      <c r="D226" s="217"/>
      <c r="E226" s="217"/>
      <c r="F226" s="217"/>
      <c r="G226" s="217"/>
      <c r="H226" s="217"/>
      <c r="I226" s="217"/>
      <c r="J226" s="217"/>
      <c r="K226" s="217"/>
      <c r="L226" s="51"/>
      <c r="M226" s="51"/>
      <c r="N226" s="51"/>
      <c r="O226" s="51"/>
      <c r="P226" s="51"/>
      <c r="Q226" s="51"/>
      <c r="R226" s="51"/>
      <c r="S226" s="51"/>
      <c r="T226" s="51"/>
      <c r="U226" s="51"/>
      <c r="V226" s="51"/>
      <c r="W226" s="51"/>
      <c r="X226" s="51"/>
      <c r="Y226" s="51"/>
      <c r="Z226" s="51"/>
      <c r="AA226" s="51"/>
      <c r="AB226" s="367">
        <v>665000</v>
      </c>
      <c r="AC226" s="378">
        <v>668000</v>
      </c>
      <c r="AD226" s="493">
        <v>59230</v>
      </c>
      <c r="AE226" s="495">
        <v>52770</v>
      </c>
      <c r="AF226" s="495">
        <v>46290</v>
      </c>
      <c r="AG226" s="495">
        <v>39830</v>
      </c>
      <c r="AH226" s="495">
        <v>33370</v>
      </c>
      <c r="AI226" s="495">
        <v>26890</v>
      </c>
      <c r="AJ226" s="495">
        <v>20430</v>
      </c>
      <c r="AK226" s="504">
        <v>16880</v>
      </c>
      <c r="AL226" s="277">
        <f t="shared" si="11"/>
        <v>15300</v>
      </c>
      <c r="AM226" s="276">
        <f t="shared" si="11"/>
        <v>13720</v>
      </c>
      <c r="AN226" s="368">
        <v>219800</v>
      </c>
    </row>
    <row r="227" spans="1:40" s="98" customFormat="1" ht="13.5" customHeight="1">
      <c r="A227" s="51"/>
      <c r="B227" s="217"/>
      <c r="C227" s="217"/>
      <c r="D227" s="217"/>
      <c r="E227" s="217"/>
      <c r="F227" s="217"/>
      <c r="G227" s="217"/>
      <c r="H227" s="217"/>
      <c r="I227" s="217"/>
      <c r="J227" s="217"/>
      <c r="K227" s="217"/>
      <c r="L227" s="51"/>
      <c r="M227" s="51"/>
      <c r="N227" s="51"/>
      <c r="O227" s="51"/>
      <c r="P227" s="51"/>
      <c r="Q227" s="51"/>
      <c r="R227" s="51"/>
      <c r="S227" s="51"/>
      <c r="T227" s="51"/>
      <c r="U227" s="51"/>
      <c r="V227" s="51"/>
      <c r="W227" s="51"/>
      <c r="X227" s="51"/>
      <c r="Y227" s="51"/>
      <c r="Z227" s="51"/>
      <c r="AA227" s="51"/>
      <c r="AB227" s="367">
        <v>668000</v>
      </c>
      <c r="AC227" s="378">
        <v>671000</v>
      </c>
      <c r="AD227" s="493">
        <v>59780</v>
      </c>
      <c r="AE227" s="495">
        <v>53320</v>
      </c>
      <c r="AF227" s="495">
        <v>46840</v>
      </c>
      <c r="AG227" s="495">
        <v>40380</v>
      </c>
      <c r="AH227" s="495">
        <v>33920</v>
      </c>
      <c r="AI227" s="495">
        <v>27440</v>
      </c>
      <c r="AJ227" s="495">
        <v>20980</v>
      </c>
      <c r="AK227" s="504">
        <v>17150</v>
      </c>
      <c r="AL227" s="277">
        <f t="shared" si="11"/>
        <v>15570</v>
      </c>
      <c r="AM227" s="276">
        <f t="shared" si="11"/>
        <v>13990</v>
      </c>
      <c r="AN227" s="368">
        <v>220800</v>
      </c>
    </row>
    <row r="228" spans="1:40" s="98" customFormat="1" ht="13.5" customHeight="1">
      <c r="A228" s="51"/>
      <c r="B228" s="217"/>
      <c r="C228" s="217"/>
      <c r="D228" s="217"/>
      <c r="E228" s="217"/>
      <c r="F228" s="217"/>
      <c r="G228" s="217"/>
      <c r="H228" s="217"/>
      <c r="I228" s="217"/>
      <c r="J228" s="217"/>
      <c r="K228" s="217"/>
      <c r="L228" s="51"/>
      <c r="M228" s="51"/>
      <c r="N228" s="51"/>
      <c r="O228" s="51"/>
      <c r="P228" s="51"/>
      <c r="Q228" s="51"/>
      <c r="R228" s="51"/>
      <c r="S228" s="51"/>
      <c r="T228" s="51"/>
      <c r="U228" s="51"/>
      <c r="V228" s="51"/>
      <c r="W228" s="51"/>
      <c r="X228" s="51"/>
      <c r="Y228" s="51"/>
      <c r="Z228" s="51"/>
      <c r="AA228" s="51"/>
      <c r="AB228" s="371">
        <v>671000</v>
      </c>
      <c r="AC228" s="379">
        <v>674000</v>
      </c>
      <c r="AD228" s="494">
        <v>60330</v>
      </c>
      <c r="AE228" s="496">
        <v>53870</v>
      </c>
      <c r="AF228" s="496">
        <v>47390</v>
      </c>
      <c r="AG228" s="496">
        <v>40930</v>
      </c>
      <c r="AH228" s="496">
        <v>34470</v>
      </c>
      <c r="AI228" s="496">
        <v>28000</v>
      </c>
      <c r="AJ228" s="496">
        <v>21530</v>
      </c>
      <c r="AK228" s="503">
        <v>17430</v>
      </c>
      <c r="AL228" s="277">
        <f t="shared" si="11"/>
        <v>15850</v>
      </c>
      <c r="AM228" s="276">
        <f t="shared" si="11"/>
        <v>14270</v>
      </c>
      <c r="AN228" s="373">
        <v>222000</v>
      </c>
    </row>
    <row r="229" spans="1:40" s="98" customFormat="1" ht="13.5" customHeight="1">
      <c r="A229" s="51"/>
      <c r="B229" s="217"/>
      <c r="C229" s="217"/>
      <c r="D229" s="217"/>
      <c r="E229" s="217"/>
      <c r="F229" s="217"/>
      <c r="G229" s="217"/>
      <c r="H229" s="217"/>
      <c r="I229" s="217"/>
      <c r="J229" s="217"/>
      <c r="K229" s="217"/>
      <c r="L229" s="51"/>
      <c r="M229" s="51"/>
      <c r="N229" s="51"/>
      <c r="O229" s="51"/>
      <c r="P229" s="51"/>
      <c r="Q229" s="51"/>
      <c r="R229" s="51"/>
      <c r="S229" s="51"/>
      <c r="T229" s="51"/>
      <c r="U229" s="51"/>
      <c r="V229" s="51"/>
      <c r="W229" s="51"/>
      <c r="X229" s="51"/>
      <c r="Y229" s="51"/>
      <c r="Z229" s="51"/>
      <c r="AA229" s="51"/>
      <c r="AB229" s="367">
        <v>674000</v>
      </c>
      <c r="AC229" s="378">
        <v>677000</v>
      </c>
      <c r="AD229" s="493">
        <v>60880</v>
      </c>
      <c r="AE229" s="495">
        <v>54420</v>
      </c>
      <c r="AF229" s="495">
        <v>47950</v>
      </c>
      <c r="AG229" s="495">
        <v>41480</v>
      </c>
      <c r="AH229" s="495">
        <v>35020</v>
      </c>
      <c r="AI229" s="495">
        <v>28550</v>
      </c>
      <c r="AJ229" s="495">
        <v>22080</v>
      </c>
      <c r="AK229" s="504">
        <v>17700</v>
      </c>
      <c r="AL229" s="277">
        <f t="shared" si="11"/>
        <v>16120</v>
      </c>
      <c r="AM229" s="276">
        <f t="shared" si="11"/>
        <v>14540</v>
      </c>
      <c r="AN229" s="368">
        <v>223100</v>
      </c>
    </row>
    <row r="230" spans="1:40" s="98" customFormat="1" ht="13.5" customHeight="1">
      <c r="A230" s="51"/>
      <c r="B230" s="217"/>
      <c r="C230" s="217"/>
      <c r="D230" s="217"/>
      <c r="E230" s="217"/>
      <c r="F230" s="217"/>
      <c r="G230" s="217"/>
      <c r="H230" s="217"/>
      <c r="I230" s="217"/>
      <c r="J230" s="217"/>
      <c r="K230" s="217"/>
      <c r="L230" s="51"/>
      <c r="M230" s="51"/>
      <c r="N230" s="51"/>
      <c r="O230" s="51"/>
      <c r="P230" s="51"/>
      <c r="Q230" s="51"/>
      <c r="R230" s="51"/>
      <c r="S230" s="51"/>
      <c r="T230" s="51"/>
      <c r="U230" s="51"/>
      <c r="V230" s="51"/>
      <c r="W230" s="51"/>
      <c r="X230" s="51"/>
      <c r="Y230" s="51"/>
      <c r="Z230" s="51"/>
      <c r="AA230" s="51"/>
      <c r="AB230" s="367">
        <v>677000</v>
      </c>
      <c r="AC230" s="378">
        <v>680000</v>
      </c>
      <c r="AD230" s="493">
        <v>61430</v>
      </c>
      <c r="AE230" s="495">
        <v>54970</v>
      </c>
      <c r="AF230" s="495">
        <v>48500</v>
      </c>
      <c r="AG230" s="495">
        <v>42030</v>
      </c>
      <c r="AH230" s="495">
        <v>35570</v>
      </c>
      <c r="AI230" s="495">
        <v>29100</v>
      </c>
      <c r="AJ230" s="495">
        <v>22640</v>
      </c>
      <c r="AK230" s="504">
        <v>17980</v>
      </c>
      <c r="AL230" s="277">
        <f t="shared" si="11"/>
        <v>16400</v>
      </c>
      <c r="AM230" s="276">
        <f t="shared" si="11"/>
        <v>14820</v>
      </c>
      <c r="AN230" s="368">
        <v>234100</v>
      </c>
    </row>
    <row r="231" spans="1:40" s="98" customFormat="1" ht="13.5" customHeight="1">
      <c r="A231" s="51"/>
      <c r="B231" s="217"/>
      <c r="C231" s="217"/>
      <c r="D231" s="217"/>
      <c r="E231" s="217"/>
      <c r="F231" s="217"/>
      <c r="G231" s="217"/>
      <c r="H231" s="217"/>
      <c r="I231" s="217"/>
      <c r="J231" s="217"/>
      <c r="K231" s="217"/>
      <c r="L231" s="51"/>
      <c r="M231" s="51"/>
      <c r="N231" s="51"/>
      <c r="O231" s="51"/>
      <c r="P231" s="51"/>
      <c r="Q231" s="51"/>
      <c r="R231" s="51"/>
      <c r="S231" s="51"/>
      <c r="T231" s="51"/>
      <c r="U231" s="51"/>
      <c r="V231" s="51"/>
      <c r="W231" s="51"/>
      <c r="X231" s="51"/>
      <c r="Y231" s="51"/>
      <c r="Z231" s="51"/>
      <c r="AA231" s="51"/>
      <c r="AB231" s="367">
        <v>680000</v>
      </c>
      <c r="AC231" s="378">
        <v>683000</v>
      </c>
      <c r="AD231" s="493">
        <v>61980</v>
      </c>
      <c r="AE231" s="495">
        <v>55520</v>
      </c>
      <c r="AF231" s="495">
        <v>49050</v>
      </c>
      <c r="AG231" s="495">
        <v>42590</v>
      </c>
      <c r="AH231" s="495">
        <v>36120</v>
      </c>
      <c r="AI231" s="495">
        <v>29650</v>
      </c>
      <c r="AJ231" s="495">
        <v>23190</v>
      </c>
      <c r="AK231" s="504">
        <v>18260</v>
      </c>
      <c r="AL231" s="277">
        <f t="shared" si="11"/>
        <v>16680</v>
      </c>
      <c r="AM231" s="276">
        <f t="shared" si="11"/>
        <v>15100</v>
      </c>
      <c r="AN231" s="368">
        <v>225200</v>
      </c>
    </row>
    <row r="232" spans="1:40" s="98" customFormat="1" ht="13.5" customHeight="1">
      <c r="A232" s="51"/>
      <c r="B232" s="217"/>
      <c r="C232" s="217"/>
      <c r="D232" s="217"/>
      <c r="E232" s="217"/>
      <c r="F232" s="217"/>
      <c r="G232" s="217"/>
      <c r="H232" s="217"/>
      <c r="I232" s="217"/>
      <c r="J232" s="217"/>
      <c r="K232" s="217"/>
      <c r="L232" s="51"/>
      <c r="M232" s="51"/>
      <c r="N232" s="51"/>
      <c r="O232" s="51"/>
      <c r="P232" s="51"/>
      <c r="Q232" s="51"/>
      <c r="R232" s="51"/>
      <c r="S232" s="51"/>
      <c r="T232" s="51"/>
      <c r="U232" s="51"/>
      <c r="V232" s="51"/>
      <c r="W232" s="51"/>
      <c r="X232" s="51"/>
      <c r="Y232" s="51"/>
      <c r="Z232" s="51"/>
      <c r="AA232" s="51"/>
      <c r="AB232" s="367">
        <v>683000</v>
      </c>
      <c r="AC232" s="378">
        <v>686000</v>
      </c>
      <c r="AD232" s="493">
        <v>62540</v>
      </c>
      <c r="AE232" s="495">
        <v>56070</v>
      </c>
      <c r="AF232" s="495">
        <v>49600</v>
      </c>
      <c r="AG232" s="495">
        <v>43140</v>
      </c>
      <c r="AH232" s="495">
        <v>36670</v>
      </c>
      <c r="AI232" s="495">
        <v>30200</v>
      </c>
      <c r="AJ232" s="495">
        <v>23740</v>
      </c>
      <c r="AK232" s="504">
        <v>18530</v>
      </c>
      <c r="AL232" s="277">
        <f t="shared" si="11"/>
        <v>16950</v>
      </c>
      <c r="AM232" s="276">
        <f t="shared" si="11"/>
        <v>15370</v>
      </c>
      <c r="AN232" s="368">
        <v>226400</v>
      </c>
    </row>
    <row r="233" spans="1:40" s="98" customFormat="1" ht="13.5" customHeight="1">
      <c r="A233" s="51"/>
      <c r="B233" s="217"/>
      <c r="C233" s="217"/>
      <c r="D233" s="217"/>
      <c r="E233" s="217"/>
      <c r="F233" s="217"/>
      <c r="G233" s="217"/>
      <c r="H233" s="217"/>
      <c r="I233" s="217"/>
      <c r="J233" s="217"/>
      <c r="K233" s="217"/>
      <c r="L233" s="51"/>
      <c r="M233" s="51"/>
      <c r="N233" s="51"/>
      <c r="O233" s="51"/>
      <c r="P233" s="51"/>
      <c r="Q233" s="51"/>
      <c r="R233" s="51"/>
      <c r="S233" s="51"/>
      <c r="T233" s="51"/>
      <c r="U233" s="51"/>
      <c r="V233" s="51"/>
      <c r="W233" s="51"/>
      <c r="X233" s="51"/>
      <c r="Y233" s="51"/>
      <c r="Z233" s="51"/>
      <c r="AA233" s="51"/>
      <c r="AB233" s="371">
        <v>686000</v>
      </c>
      <c r="AC233" s="379">
        <v>689000</v>
      </c>
      <c r="AD233" s="494">
        <v>63090</v>
      </c>
      <c r="AE233" s="496">
        <v>56620</v>
      </c>
      <c r="AF233" s="496">
        <v>50150</v>
      </c>
      <c r="AG233" s="496">
        <v>43690</v>
      </c>
      <c r="AH233" s="496">
        <v>37230</v>
      </c>
      <c r="AI233" s="496">
        <v>30750</v>
      </c>
      <c r="AJ233" s="496">
        <v>24290</v>
      </c>
      <c r="AK233" s="503">
        <v>18810</v>
      </c>
      <c r="AL233" s="277">
        <f t="shared" si="11"/>
        <v>17230</v>
      </c>
      <c r="AM233" s="276">
        <f t="shared" si="11"/>
        <v>15650</v>
      </c>
      <c r="AN233" s="373">
        <v>227400</v>
      </c>
    </row>
    <row r="234" spans="1:40" s="98" customFormat="1" ht="13.5" customHeight="1">
      <c r="A234" s="51"/>
      <c r="B234" s="217"/>
      <c r="C234" s="217"/>
      <c r="D234" s="217"/>
      <c r="E234" s="217"/>
      <c r="F234" s="217"/>
      <c r="G234" s="217"/>
      <c r="H234" s="217"/>
      <c r="I234" s="217"/>
      <c r="J234" s="217"/>
      <c r="K234" s="217"/>
      <c r="L234" s="51"/>
      <c r="M234" s="51"/>
      <c r="N234" s="51"/>
      <c r="O234" s="51"/>
      <c r="P234" s="51"/>
      <c r="Q234" s="51"/>
      <c r="R234" s="51"/>
      <c r="S234" s="51"/>
      <c r="T234" s="51"/>
      <c r="U234" s="51"/>
      <c r="V234" s="51"/>
      <c r="W234" s="51"/>
      <c r="X234" s="51"/>
      <c r="Y234" s="51"/>
      <c r="Z234" s="51"/>
      <c r="AA234" s="51"/>
      <c r="AB234" s="367">
        <v>689000</v>
      </c>
      <c r="AC234" s="378">
        <v>692000</v>
      </c>
      <c r="AD234" s="493">
        <v>63640</v>
      </c>
      <c r="AE234" s="495">
        <v>57180</v>
      </c>
      <c r="AF234" s="495">
        <v>50700</v>
      </c>
      <c r="AG234" s="495">
        <v>44240</v>
      </c>
      <c r="AH234" s="495">
        <v>37780</v>
      </c>
      <c r="AI234" s="495">
        <v>31300</v>
      </c>
      <c r="AJ234" s="495">
        <v>24840</v>
      </c>
      <c r="AK234" s="504">
        <v>19080</v>
      </c>
      <c r="AL234" s="277">
        <f t="shared" si="11"/>
        <v>17500</v>
      </c>
      <c r="AM234" s="276">
        <f t="shared" si="11"/>
        <v>15920</v>
      </c>
      <c r="AN234" s="368">
        <v>228500</v>
      </c>
    </row>
    <row r="235" spans="1:40" s="98" customFormat="1" ht="13.5" customHeight="1">
      <c r="A235" s="51"/>
      <c r="B235" s="217"/>
      <c r="C235" s="217"/>
      <c r="D235" s="217"/>
      <c r="E235" s="217"/>
      <c r="F235" s="217"/>
      <c r="G235" s="217"/>
      <c r="H235" s="217"/>
      <c r="I235" s="217"/>
      <c r="J235" s="217"/>
      <c r="K235" s="217"/>
      <c r="L235" s="51"/>
      <c r="M235" s="51"/>
      <c r="N235" s="51"/>
      <c r="O235" s="51"/>
      <c r="P235" s="51"/>
      <c r="Q235" s="51"/>
      <c r="R235" s="51"/>
      <c r="S235" s="51"/>
      <c r="T235" s="51"/>
      <c r="U235" s="51"/>
      <c r="V235" s="51"/>
      <c r="W235" s="51"/>
      <c r="X235" s="51"/>
      <c r="Y235" s="51"/>
      <c r="Z235" s="51"/>
      <c r="AA235" s="51"/>
      <c r="AB235" s="367">
        <v>692000</v>
      </c>
      <c r="AC235" s="378">
        <v>695000</v>
      </c>
      <c r="AD235" s="493">
        <v>64190</v>
      </c>
      <c r="AE235" s="495">
        <v>57730</v>
      </c>
      <c r="AF235" s="495">
        <v>51250</v>
      </c>
      <c r="AG235" s="495">
        <v>44790</v>
      </c>
      <c r="AH235" s="495">
        <v>38330</v>
      </c>
      <c r="AI235" s="495">
        <v>31860</v>
      </c>
      <c r="AJ235" s="495">
        <v>25390</v>
      </c>
      <c r="AK235" s="504">
        <v>19360</v>
      </c>
      <c r="AL235" s="277">
        <f t="shared" si="11"/>
        <v>17780</v>
      </c>
      <c r="AM235" s="276">
        <f t="shared" si="11"/>
        <v>16200</v>
      </c>
      <c r="AN235" s="368">
        <v>229600</v>
      </c>
    </row>
    <row r="236" spans="1:40" s="98" customFormat="1" ht="13.5" customHeight="1">
      <c r="A236" s="51"/>
      <c r="B236" s="217"/>
      <c r="C236" s="217"/>
      <c r="D236" s="217"/>
      <c r="E236" s="217"/>
      <c r="F236" s="217"/>
      <c r="G236" s="217"/>
      <c r="H236" s="217"/>
      <c r="I236" s="217"/>
      <c r="J236" s="217"/>
      <c r="K236" s="217"/>
      <c r="L236" s="51"/>
      <c r="M236" s="51"/>
      <c r="N236" s="51"/>
      <c r="O236" s="51"/>
      <c r="P236" s="51"/>
      <c r="Q236" s="51"/>
      <c r="R236" s="51"/>
      <c r="S236" s="51"/>
      <c r="T236" s="51"/>
      <c r="U236" s="51"/>
      <c r="V236" s="51"/>
      <c r="W236" s="51"/>
      <c r="X236" s="51"/>
      <c r="Y236" s="51"/>
      <c r="Z236" s="51"/>
      <c r="AA236" s="51"/>
      <c r="AB236" s="367">
        <v>695000</v>
      </c>
      <c r="AC236" s="378">
        <v>698000</v>
      </c>
      <c r="AD236" s="493">
        <v>64740</v>
      </c>
      <c r="AE236" s="495">
        <v>58280</v>
      </c>
      <c r="AF236" s="495">
        <v>51810</v>
      </c>
      <c r="AG236" s="495">
        <v>45340</v>
      </c>
      <c r="AH236" s="495">
        <v>38880</v>
      </c>
      <c r="AI236" s="495">
        <v>32410</v>
      </c>
      <c r="AJ236" s="495">
        <v>25940</v>
      </c>
      <c r="AK236" s="504">
        <v>19630</v>
      </c>
      <c r="AL236" s="277">
        <f t="shared" si="11"/>
        <v>18050</v>
      </c>
      <c r="AM236" s="276">
        <f t="shared" si="11"/>
        <v>16470</v>
      </c>
      <c r="AN236" s="368">
        <v>230700</v>
      </c>
    </row>
    <row r="237" spans="1:40" s="98" customFormat="1" ht="13.5" customHeight="1">
      <c r="A237" s="51"/>
      <c r="B237" s="217"/>
      <c r="C237" s="217"/>
      <c r="D237" s="217"/>
      <c r="E237" s="217"/>
      <c r="F237" s="217"/>
      <c r="G237" s="217"/>
      <c r="H237" s="217"/>
      <c r="I237" s="217"/>
      <c r="J237" s="217"/>
      <c r="K237" s="217"/>
      <c r="L237" s="51"/>
      <c r="M237" s="51"/>
      <c r="N237" s="51"/>
      <c r="O237" s="51"/>
      <c r="P237" s="51"/>
      <c r="Q237" s="51"/>
      <c r="R237" s="51"/>
      <c r="S237" s="51"/>
      <c r="T237" s="51"/>
      <c r="U237" s="51"/>
      <c r="V237" s="51"/>
      <c r="W237" s="51"/>
      <c r="X237" s="51"/>
      <c r="Y237" s="51"/>
      <c r="Z237" s="51"/>
      <c r="AA237" s="51"/>
      <c r="AB237" s="367">
        <v>698000</v>
      </c>
      <c r="AC237" s="378">
        <v>701000</v>
      </c>
      <c r="AD237" s="493">
        <v>65290</v>
      </c>
      <c r="AE237" s="495">
        <v>58830</v>
      </c>
      <c r="AF237" s="495">
        <v>52360</v>
      </c>
      <c r="AG237" s="495">
        <v>45890</v>
      </c>
      <c r="AH237" s="495">
        <v>39430</v>
      </c>
      <c r="AI237" s="495">
        <v>32960</v>
      </c>
      <c r="AJ237" s="495">
        <v>26490</v>
      </c>
      <c r="AK237" s="504">
        <v>20030</v>
      </c>
      <c r="AL237" s="277">
        <f t="shared" si="11"/>
        <v>18450</v>
      </c>
      <c r="AM237" s="276">
        <f t="shared" si="11"/>
        <v>16870</v>
      </c>
      <c r="AN237" s="368">
        <v>232400</v>
      </c>
    </row>
    <row r="238" spans="1:40" s="98" customFormat="1" ht="13.5" customHeight="1">
      <c r="A238" s="51"/>
      <c r="B238" s="217"/>
      <c r="C238" s="217"/>
      <c r="D238" s="217"/>
      <c r="E238" s="217"/>
      <c r="F238" s="217"/>
      <c r="G238" s="217"/>
      <c r="H238" s="217"/>
      <c r="I238" s="217"/>
      <c r="J238" s="217"/>
      <c r="K238" s="217"/>
      <c r="L238" s="51"/>
      <c r="M238" s="51"/>
      <c r="N238" s="51"/>
      <c r="O238" s="51"/>
      <c r="P238" s="51"/>
      <c r="Q238" s="51"/>
      <c r="R238" s="51"/>
      <c r="S238" s="51"/>
      <c r="T238" s="51"/>
      <c r="U238" s="51"/>
      <c r="V238" s="51"/>
      <c r="W238" s="51"/>
      <c r="X238" s="51"/>
      <c r="Y238" s="51"/>
      <c r="Z238" s="51"/>
      <c r="AA238" s="51"/>
      <c r="AB238" s="371">
        <v>701000</v>
      </c>
      <c r="AC238" s="379">
        <v>704000</v>
      </c>
      <c r="AD238" s="494">
        <v>65840</v>
      </c>
      <c r="AE238" s="496">
        <v>59380</v>
      </c>
      <c r="AF238" s="496">
        <v>52910</v>
      </c>
      <c r="AG238" s="496">
        <v>46450</v>
      </c>
      <c r="AH238" s="496">
        <v>39980</v>
      </c>
      <c r="AI238" s="496">
        <v>33510</v>
      </c>
      <c r="AJ238" s="496">
        <v>27050</v>
      </c>
      <c r="AK238" s="503">
        <v>20580</v>
      </c>
      <c r="AL238" s="277">
        <f t="shared" si="11"/>
        <v>19000</v>
      </c>
      <c r="AM238" s="276">
        <f t="shared" si="11"/>
        <v>17420</v>
      </c>
      <c r="AN238" s="373">
        <v>234000</v>
      </c>
    </row>
    <row r="239" spans="1:40" s="98" customFormat="1" ht="13.5" customHeight="1">
      <c r="A239" s="51"/>
      <c r="B239" s="217"/>
      <c r="C239" s="217"/>
      <c r="D239" s="217"/>
      <c r="E239" s="217"/>
      <c r="F239" s="217"/>
      <c r="G239" s="217"/>
      <c r="H239" s="217"/>
      <c r="I239" s="217"/>
      <c r="J239" s="217"/>
      <c r="K239" s="217"/>
      <c r="L239" s="51"/>
      <c r="M239" s="51"/>
      <c r="N239" s="51"/>
      <c r="O239" s="51"/>
      <c r="P239" s="51"/>
      <c r="Q239" s="51"/>
      <c r="R239" s="51"/>
      <c r="S239" s="51"/>
      <c r="T239" s="51"/>
      <c r="U239" s="51"/>
      <c r="V239" s="51"/>
      <c r="W239" s="51"/>
      <c r="X239" s="51"/>
      <c r="Y239" s="51"/>
      <c r="Z239" s="51"/>
      <c r="AA239" s="51"/>
      <c r="AB239" s="367">
        <v>704000</v>
      </c>
      <c r="AC239" s="378">
        <v>707000</v>
      </c>
      <c r="AD239" s="493">
        <v>66400</v>
      </c>
      <c r="AE239" s="495">
        <v>59930</v>
      </c>
      <c r="AF239" s="495">
        <v>53460</v>
      </c>
      <c r="AG239" s="495">
        <v>47000</v>
      </c>
      <c r="AH239" s="495">
        <v>40530</v>
      </c>
      <c r="AI239" s="495">
        <v>34060</v>
      </c>
      <c r="AJ239" s="495">
        <v>27600</v>
      </c>
      <c r="AK239" s="504">
        <v>21130</v>
      </c>
      <c r="AL239" s="277">
        <f t="shared" si="11"/>
        <v>19550</v>
      </c>
      <c r="AM239" s="276">
        <f t="shared" si="11"/>
        <v>17970</v>
      </c>
      <c r="AN239" s="368">
        <v>235600</v>
      </c>
    </row>
    <row r="240" spans="1:40" s="98" customFormat="1" ht="13.5" customHeight="1">
      <c r="A240" s="51"/>
      <c r="B240" s="217"/>
      <c r="C240" s="217"/>
      <c r="D240" s="217"/>
      <c r="E240" s="217"/>
      <c r="F240" s="217"/>
      <c r="G240" s="217"/>
      <c r="H240" s="217"/>
      <c r="I240" s="217"/>
      <c r="J240" s="217"/>
      <c r="K240" s="217"/>
      <c r="L240" s="51"/>
      <c r="M240" s="51"/>
      <c r="N240" s="51"/>
      <c r="O240" s="51"/>
      <c r="P240" s="51"/>
      <c r="Q240" s="51"/>
      <c r="R240" s="51"/>
      <c r="S240" s="51"/>
      <c r="T240" s="51"/>
      <c r="U240" s="51"/>
      <c r="V240" s="51"/>
      <c r="W240" s="51"/>
      <c r="X240" s="51"/>
      <c r="Y240" s="51"/>
      <c r="Z240" s="51"/>
      <c r="AA240" s="51"/>
      <c r="AB240" s="367">
        <v>707000</v>
      </c>
      <c r="AC240" s="378">
        <v>710000</v>
      </c>
      <c r="AD240" s="493">
        <v>66950</v>
      </c>
      <c r="AE240" s="495">
        <v>60480</v>
      </c>
      <c r="AF240" s="495">
        <v>54010</v>
      </c>
      <c r="AG240" s="495">
        <v>47550</v>
      </c>
      <c r="AH240" s="495">
        <v>41090</v>
      </c>
      <c r="AI240" s="495">
        <v>34610</v>
      </c>
      <c r="AJ240" s="495">
        <v>28150</v>
      </c>
      <c r="AK240" s="504">
        <v>21690</v>
      </c>
      <c r="AL240" s="277">
        <f t="shared" si="11"/>
        <v>20110</v>
      </c>
      <c r="AM240" s="276">
        <f t="shared" si="11"/>
        <v>18530</v>
      </c>
      <c r="AN240" s="368">
        <v>237300</v>
      </c>
    </row>
    <row r="241" spans="1:40" s="98" customFormat="1" ht="13.5" customHeight="1">
      <c r="A241" s="51"/>
      <c r="B241" s="217"/>
      <c r="C241" s="217"/>
      <c r="D241" s="217"/>
      <c r="E241" s="217"/>
      <c r="F241" s="217"/>
      <c r="G241" s="217"/>
      <c r="H241" s="217"/>
      <c r="I241" s="217"/>
      <c r="J241" s="217"/>
      <c r="K241" s="217"/>
      <c r="L241" s="51"/>
      <c r="M241" s="51"/>
      <c r="N241" s="51"/>
      <c r="O241" s="51"/>
      <c r="P241" s="51"/>
      <c r="Q241" s="51"/>
      <c r="R241" s="51"/>
      <c r="S241" s="51"/>
      <c r="T241" s="51"/>
      <c r="U241" s="51"/>
      <c r="V241" s="51"/>
      <c r="W241" s="51"/>
      <c r="X241" s="51"/>
      <c r="Y241" s="51"/>
      <c r="Z241" s="51"/>
      <c r="AA241" s="51"/>
      <c r="AB241" s="367">
        <v>710000</v>
      </c>
      <c r="AC241" s="378">
        <v>713000</v>
      </c>
      <c r="AD241" s="493">
        <v>67500</v>
      </c>
      <c r="AE241" s="495">
        <v>61040</v>
      </c>
      <c r="AF241" s="495">
        <v>54560</v>
      </c>
      <c r="AG241" s="495">
        <v>48100</v>
      </c>
      <c r="AH241" s="495">
        <v>41640</v>
      </c>
      <c r="AI241" s="495">
        <v>35160</v>
      </c>
      <c r="AJ241" s="495">
        <v>28700</v>
      </c>
      <c r="AK241" s="504">
        <v>22240</v>
      </c>
      <c r="AL241" s="277">
        <f t="shared" si="11"/>
        <v>20660</v>
      </c>
      <c r="AM241" s="276">
        <f t="shared" si="11"/>
        <v>19080</v>
      </c>
      <c r="AN241" s="368">
        <v>238900</v>
      </c>
    </row>
    <row r="242" spans="1:40" s="98" customFormat="1" ht="13.5" customHeight="1">
      <c r="A242" s="51"/>
      <c r="B242" s="217"/>
      <c r="C242" s="217"/>
      <c r="D242" s="217"/>
      <c r="E242" s="217"/>
      <c r="F242" s="217"/>
      <c r="G242" s="217"/>
      <c r="H242" s="217"/>
      <c r="I242" s="217"/>
      <c r="J242" s="217"/>
      <c r="K242" s="217"/>
      <c r="L242" s="51"/>
      <c r="M242" s="51"/>
      <c r="N242" s="51"/>
      <c r="O242" s="51"/>
      <c r="P242" s="51"/>
      <c r="Q242" s="51"/>
      <c r="R242" s="51"/>
      <c r="S242" s="51"/>
      <c r="T242" s="51"/>
      <c r="U242" s="51"/>
      <c r="V242" s="51"/>
      <c r="W242" s="51"/>
      <c r="X242" s="51"/>
      <c r="Y242" s="51"/>
      <c r="Z242" s="51"/>
      <c r="AA242" s="51"/>
      <c r="AB242" s="367">
        <v>713000</v>
      </c>
      <c r="AC242" s="378">
        <v>716000</v>
      </c>
      <c r="AD242" s="493">
        <v>68050</v>
      </c>
      <c r="AE242" s="495">
        <v>61590</v>
      </c>
      <c r="AF242" s="495">
        <v>55110</v>
      </c>
      <c r="AG242" s="495">
        <v>48650</v>
      </c>
      <c r="AH242" s="495">
        <v>42190</v>
      </c>
      <c r="AI242" s="495">
        <v>35710</v>
      </c>
      <c r="AJ242" s="495">
        <v>29250</v>
      </c>
      <c r="AK242" s="504">
        <v>22790</v>
      </c>
      <c r="AL242" s="277">
        <f t="shared" si="11"/>
        <v>21210</v>
      </c>
      <c r="AM242" s="276">
        <f t="shared" si="11"/>
        <v>19630</v>
      </c>
      <c r="AN242" s="368">
        <v>240500</v>
      </c>
    </row>
    <row r="243" spans="1:40" s="98" customFormat="1" ht="13.5" customHeight="1">
      <c r="A243" s="51"/>
      <c r="B243" s="217"/>
      <c r="C243" s="217"/>
      <c r="D243" s="217"/>
      <c r="E243" s="217"/>
      <c r="F243" s="217"/>
      <c r="G243" s="217"/>
      <c r="H243" s="217"/>
      <c r="I243" s="217"/>
      <c r="J243" s="217"/>
      <c r="K243" s="217"/>
      <c r="L243" s="51"/>
      <c r="M243" s="51"/>
      <c r="N243" s="51"/>
      <c r="O243" s="51"/>
      <c r="P243" s="51"/>
      <c r="Q243" s="51"/>
      <c r="R243" s="51"/>
      <c r="S243" s="51"/>
      <c r="T243" s="51"/>
      <c r="U243" s="51"/>
      <c r="V243" s="51"/>
      <c r="W243" s="51"/>
      <c r="X243" s="51"/>
      <c r="Y243" s="51"/>
      <c r="Z243" s="51"/>
      <c r="AA243" s="51"/>
      <c r="AB243" s="371">
        <v>716000</v>
      </c>
      <c r="AC243" s="379">
        <v>719000</v>
      </c>
      <c r="AD243" s="494">
        <v>68600</v>
      </c>
      <c r="AE243" s="496">
        <v>62140</v>
      </c>
      <c r="AF243" s="496">
        <v>55660</v>
      </c>
      <c r="AG243" s="496">
        <v>49200</v>
      </c>
      <c r="AH243" s="496">
        <v>42740</v>
      </c>
      <c r="AI243" s="496">
        <v>36270</v>
      </c>
      <c r="AJ243" s="496">
        <v>29800</v>
      </c>
      <c r="AK243" s="503">
        <v>23340</v>
      </c>
      <c r="AL243" s="277">
        <f t="shared" si="11"/>
        <v>21760</v>
      </c>
      <c r="AM243" s="276">
        <f t="shared" si="11"/>
        <v>20180</v>
      </c>
      <c r="AN243" s="373">
        <v>242200</v>
      </c>
    </row>
    <row r="244" spans="1:40" s="98" customFormat="1" ht="13.5" customHeight="1">
      <c r="A244" s="51"/>
      <c r="B244" s="217"/>
      <c r="C244" s="217"/>
      <c r="D244" s="217"/>
      <c r="E244" s="217"/>
      <c r="F244" s="217"/>
      <c r="G244" s="217"/>
      <c r="H244" s="217"/>
      <c r="I244" s="217"/>
      <c r="J244" s="217"/>
      <c r="K244" s="217"/>
      <c r="L244" s="51"/>
      <c r="M244" s="51"/>
      <c r="N244" s="51"/>
      <c r="O244" s="51"/>
      <c r="P244" s="51"/>
      <c r="Q244" s="51"/>
      <c r="R244" s="51"/>
      <c r="S244" s="51"/>
      <c r="T244" s="51"/>
      <c r="U244" s="51"/>
      <c r="V244" s="51"/>
      <c r="W244" s="51"/>
      <c r="X244" s="51"/>
      <c r="Y244" s="51"/>
      <c r="Z244" s="51"/>
      <c r="AA244" s="51"/>
      <c r="AB244" s="367">
        <v>719000</v>
      </c>
      <c r="AC244" s="378">
        <v>722000</v>
      </c>
      <c r="AD244" s="493">
        <v>69150</v>
      </c>
      <c r="AE244" s="495">
        <v>62690</v>
      </c>
      <c r="AF244" s="495">
        <v>56220</v>
      </c>
      <c r="AG244" s="495">
        <v>49750</v>
      </c>
      <c r="AH244" s="495">
        <v>43290</v>
      </c>
      <c r="AI244" s="495">
        <v>36820</v>
      </c>
      <c r="AJ244" s="495">
        <v>30350</v>
      </c>
      <c r="AK244" s="504">
        <v>23890</v>
      </c>
      <c r="AL244" s="277">
        <f t="shared" si="11"/>
        <v>22310</v>
      </c>
      <c r="AM244" s="276">
        <f t="shared" si="11"/>
        <v>20730</v>
      </c>
      <c r="AN244" s="368">
        <v>243800</v>
      </c>
    </row>
    <row r="245" spans="1:40" s="98" customFormat="1" ht="13.5" customHeight="1">
      <c r="A245" s="51"/>
      <c r="B245" s="217"/>
      <c r="C245" s="217"/>
      <c r="D245" s="217"/>
      <c r="E245" s="217"/>
      <c r="F245" s="217"/>
      <c r="G245" s="217"/>
      <c r="H245" s="217"/>
      <c r="I245" s="217"/>
      <c r="J245" s="217"/>
      <c r="K245" s="217"/>
      <c r="L245" s="51"/>
      <c r="M245" s="51"/>
      <c r="N245" s="51"/>
      <c r="O245" s="51"/>
      <c r="P245" s="51"/>
      <c r="Q245" s="51"/>
      <c r="R245" s="51"/>
      <c r="S245" s="51"/>
      <c r="T245" s="51"/>
      <c r="U245" s="51"/>
      <c r="V245" s="51"/>
      <c r="W245" s="51"/>
      <c r="X245" s="51"/>
      <c r="Y245" s="51"/>
      <c r="Z245" s="51"/>
      <c r="AA245" s="51"/>
      <c r="AB245" s="367">
        <v>722000</v>
      </c>
      <c r="AC245" s="378">
        <v>725000</v>
      </c>
      <c r="AD245" s="493">
        <v>69700</v>
      </c>
      <c r="AE245" s="495">
        <v>63240</v>
      </c>
      <c r="AF245" s="495">
        <v>56770</v>
      </c>
      <c r="AG245" s="495">
        <v>50300</v>
      </c>
      <c r="AH245" s="495">
        <v>43840</v>
      </c>
      <c r="AI245" s="495">
        <v>37370</v>
      </c>
      <c r="AJ245" s="495">
        <v>30910</v>
      </c>
      <c r="AK245" s="504">
        <v>24440</v>
      </c>
      <c r="AL245" s="277">
        <f t="shared" ref="AL245:AM264" si="12">IF(AK245-$Z$19&gt;0,AK245-$Z$19,0)</f>
        <v>22860</v>
      </c>
      <c r="AM245" s="276">
        <f t="shared" si="12"/>
        <v>21280</v>
      </c>
      <c r="AN245" s="368">
        <v>245300</v>
      </c>
    </row>
    <row r="246" spans="1:40" s="98" customFormat="1" ht="13.5" customHeight="1">
      <c r="A246" s="51"/>
      <c r="B246" s="217"/>
      <c r="C246" s="217"/>
      <c r="D246" s="217"/>
      <c r="E246" s="217"/>
      <c r="F246" s="217"/>
      <c r="G246" s="217"/>
      <c r="H246" s="217"/>
      <c r="I246" s="217"/>
      <c r="J246" s="217"/>
      <c r="K246" s="217"/>
      <c r="L246" s="51"/>
      <c r="M246" s="51"/>
      <c r="N246" s="51"/>
      <c r="O246" s="51"/>
      <c r="P246" s="51"/>
      <c r="Q246" s="51"/>
      <c r="R246" s="51"/>
      <c r="S246" s="51"/>
      <c r="T246" s="51"/>
      <c r="U246" s="51"/>
      <c r="V246" s="51"/>
      <c r="W246" s="51"/>
      <c r="X246" s="51"/>
      <c r="Y246" s="51"/>
      <c r="Z246" s="51"/>
      <c r="AA246" s="51"/>
      <c r="AB246" s="367">
        <v>725000</v>
      </c>
      <c r="AC246" s="378">
        <v>728000</v>
      </c>
      <c r="AD246" s="493">
        <v>70260</v>
      </c>
      <c r="AE246" s="495">
        <v>63790</v>
      </c>
      <c r="AF246" s="495">
        <v>57320</v>
      </c>
      <c r="AG246" s="495">
        <v>50860</v>
      </c>
      <c r="AH246" s="495">
        <v>44390</v>
      </c>
      <c r="AI246" s="495">
        <v>37920</v>
      </c>
      <c r="AJ246" s="495">
        <v>31460</v>
      </c>
      <c r="AK246" s="504">
        <v>24990</v>
      </c>
      <c r="AL246" s="277">
        <f t="shared" si="12"/>
        <v>23410</v>
      </c>
      <c r="AM246" s="276">
        <f t="shared" si="12"/>
        <v>21830</v>
      </c>
      <c r="AN246" s="368">
        <v>247000</v>
      </c>
    </row>
    <row r="247" spans="1:40" s="98" customFormat="1" ht="13.5" customHeight="1">
      <c r="A247" s="51"/>
      <c r="B247" s="217"/>
      <c r="C247" s="217"/>
      <c r="D247" s="217"/>
      <c r="E247" s="217"/>
      <c r="F247" s="217"/>
      <c r="G247" s="217"/>
      <c r="H247" s="217"/>
      <c r="I247" s="217"/>
      <c r="J247" s="217"/>
      <c r="K247" s="217"/>
      <c r="L247" s="51"/>
      <c r="M247" s="51"/>
      <c r="N247" s="51"/>
      <c r="O247" s="51"/>
      <c r="P247" s="51"/>
      <c r="Q247" s="51"/>
      <c r="R247" s="51"/>
      <c r="S247" s="51"/>
      <c r="T247" s="51"/>
      <c r="U247" s="51"/>
      <c r="V247" s="51"/>
      <c r="W247" s="51"/>
      <c r="X247" s="51"/>
      <c r="Y247" s="51"/>
      <c r="Z247" s="51"/>
      <c r="AA247" s="51"/>
      <c r="AB247" s="367">
        <v>728000</v>
      </c>
      <c r="AC247" s="378">
        <v>731000</v>
      </c>
      <c r="AD247" s="493">
        <v>70810</v>
      </c>
      <c r="AE247" s="495">
        <v>64340</v>
      </c>
      <c r="AF247" s="495">
        <v>57870</v>
      </c>
      <c r="AG247" s="495">
        <v>51410</v>
      </c>
      <c r="AH247" s="495">
        <v>44940</v>
      </c>
      <c r="AI247" s="495">
        <v>38470</v>
      </c>
      <c r="AJ247" s="495">
        <v>32010</v>
      </c>
      <c r="AK247" s="504">
        <v>25550</v>
      </c>
      <c r="AL247" s="277">
        <f t="shared" si="12"/>
        <v>23970</v>
      </c>
      <c r="AM247" s="276">
        <f t="shared" si="12"/>
        <v>22390</v>
      </c>
      <c r="AN247" s="368">
        <v>248600</v>
      </c>
    </row>
    <row r="248" spans="1:40" s="98" customFormat="1" ht="13.5" customHeight="1">
      <c r="A248" s="51"/>
      <c r="B248" s="217"/>
      <c r="C248" s="217"/>
      <c r="D248" s="217"/>
      <c r="E248" s="217"/>
      <c r="F248" s="217"/>
      <c r="G248" s="217"/>
      <c r="H248" s="217"/>
      <c r="I248" s="217"/>
      <c r="J248" s="217"/>
      <c r="K248" s="217"/>
      <c r="L248" s="51"/>
      <c r="M248" s="51"/>
      <c r="N248" s="51"/>
      <c r="O248" s="51"/>
      <c r="P248" s="51"/>
      <c r="Q248" s="51"/>
      <c r="R248" s="51"/>
      <c r="S248" s="51"/>
      <c r="T248" s="51"/>
      <c r="U248" s="51"/>
      <c r="V248" s="51"/>
      <c r="W248" s="51"/>
      <c r="X248" s="51"/>
      <c r="Y248" s="51"/>
      <c r="Z248" s="51"/>
      <c r="AA248" s="51"/>
      <c r="AB248" s="371">
        <v>731000</v>
      </c>
      <c r="AC248" s="379">
        <v>734000</v>
      </c>
      <c r="AD248" s="494">
        <v>71360</v>
      </c>
      <c r="AE248" s="496">
        <v>64890</v>
      </c>
      <c r="AF248" s="496">
        <v>58420</v>
      </c>
      <c r="AG248" s="496">
        <v>51960</v>
      </c>
      <c r="AH248" s="496">
        <v>45500</v>
      </c>
      <c r="AI248" s="496">
        <v>39020</v>
      </c>
      <c r="AJ248" s="496">
        <v>32560</v>
      </c>
      <c r="AK248" s="503">
        <v>26100</v>
      </c>
      <c r="AL248" s="277">
        <f t="shared" si="12"/>
        <v>24520</v>
      </c>
      <c r="AM248" s="276">
        <f t="shared" si="12"/>
        <v>22940</v>
      </c>
      <c r="AN248" s="373">
        <v>250200</v>
      </c>
    </row>
    <row r="249" spans="1:40" s="98" customFormat="1" ht="13.5" customHeight="1">
      <c r="A249" s="51"/>
      <c r="B249" s="217"/>
      <c r="C249" s="217"/>
      <c r="D249" s="217"/>
      <c r="E249" s="217"/>
      <c r="F249" s="217"/>
      <c r="G249" s="217"/>
      <c r="H249" s="217"/>
      <c r="I249" s="217"/>
      <c r="J249" s="217"/>
      <c r="K249" s="217"/>
      <c r="L249" s="51"/>
      <c r="M249" s="51"/>
      <c r="N249" s="51"/>
      <c r="O249" s="51"/>
      <c r="P249" s="51"/>
      <c r="Q249" s="51"/>
      <c r="R249" s="51"/>
      <c r="S249" s="51"/>
      <c r="T249" s="51"/>
      <c r="U249" s="51"/>
      <c r="V249" s="51"/>
      <c r="W249" s="51"/>
      <c r="X249" s="51"/>
      <c r="Y249" s="51"/>
      <c r="Z249" s="51"/>
      <c r="AA249" s="51"/>
      <c r="AB249" s="416">
        <v>734000</v>
      </c>
      <c r="AC249" s="417">
        <v>737000</v>
      </c>
      <c r="AD249" s="497">
        <v>71910</v>
      </c>
      <c r="AE249" s="498">
        <v>65450</v>
      </c>
      <c r="AF249" s="498">
        <v>58970</v>
      </c>
      <c r="AG249" s="498">
        <v>52510</v>
      </c>
      <c r="AH249" s="498">
        <v>46050</v>
      </c>
      <c r="AI249" s="498">
        <v>39570</v>
      </c>
      <c r="AJ249" s="498">
        <v>33110</v>
      </c>
      <c r="AK249" s="505">
        <v>26650</v>
      </c>
      <c r="AL249" s="277">
        <f t="shared" si="12"/>
        <v>25070</v>
      </c>
      <c r="AM249" s="276">
        <f t="shared" si="12"/>
        <v>23490</v>
      </c>
      <c r="AN249" s="419">
        <v>251900</v>
      </c>
    </row>
    <row r="250" spans="1:40" s="98" customFormat="1" ht="13.5" customHeight="1">
      <c r="A250" s="51"/>
      <c r="B250" s="217"/>
      <c r="C250" s="217"/>
      <c r="D250" s="217"/>
      <c r="E250" s="217"/>
      <c r="F250" s="217"/>
      <c r="G250" s="217"/>
      <c r="H250" s="217"/>
      <c r="I250" s="217"/>
      <c r="J250" s="217"/>
      <c r="K250" s="217"/>
      <c r="L250" s="51"/>
      <c r="M250" s="51"/>
      <c r="N250" s="51"/>
      <c r="O250" s="51"/>
      <c r="P250" s="51"/>
      <c r="Q250" s="51"/>
      <c r="R250" s="51"/>
      <c r="S250" s="51"/>
      <c r="T250" s="51"/>
      <c r="U250" s="51"/>
      <c r="V250" s="51"/>
      <c r="W250" s="51"/>
      <c r="X250" s="51"/>
      <c r="Y250" s="51"/>
      <c r="Z250" s="51"/>
      <c r="AA250" s="51"/>
      <c r="AB250" s="367">
        <v>737000</v>
      </c>
      <c r="AC250" s="378">
        <v>740000</v>
      </c>
      <c r="AD250" s="506">
        <v>72400</v>
      </c>
      <c r="AE250" s="507">
        <v>66000</v>
      </c>
      <c r="AF250" s="507">
        <v>59520</v>
      </c>
      <c r="AG250" s="507">
        <v>53060</v>
      </c>
      <c r="AH250" s="507">
        <v>46600</v>
      </c>
      <c r="AI250" s="507">
        <v>40130</v>
      </c>
      <c r="AJ250" s="507">
        <v>33660</v>
      </c>
      <c r="AK250" s="508">
        <v>27200</v>
      </c>
      <c r="AL250" s="277">
        <f t="shared" si="12"/>
        <v>25620</v>
      </c>
      <c r="AM250" s="276">
        <f t="shared" si="12"/>
        <v>24040</v>
      </c>
      <c r="AN250" s="368">
        <v>253500</v>
      </c>
    </row>
    <row r="251" spans="1:40" s="98" customFormat="1" ht="13.5" customHeight="1">
      <c r="A251" s="51"/>
      <c r="B251" s="217"/>
      <c r="C251" s="217"/>
      <c r="D251" s="217"/>
      <c r="E251" s="217"/>
      <c r="F251" s="217"/>
      <c r="G251" s="217"/>
      <c r="H251" s="217"/>
      <c r="I251" s="217"/>
      <c r="J251" s="217"/>
      <c r="K251" s="217"/>
      <c r="L251" s="51"/>
      <c r="M251" s="51"/>
      <c r="N251" s="51"/>
      <c r="O251" s="51"/>
      <c r="P251" s="51"/>
      <c r="Q251" s="51"/>
      <c r="R251" s="51"/>
      <c r="S251" s="51"/>
      <c r="T251" s="51"/>
      <c r="U251" s="51"/>
      <c r="V251" s="51"/>
      <c r="W251" s="51"/>
      <c r="X251" s="51"/>
      <c r="Y251" s="51"/>
      <c r="Z251" s="51"/>
      <c r="AA251" s="51"/>
      <c r="AB251" s="367">
        <v>740000</v>
      </c>
      <c r="AC251" s="378">
        <v>743000</v>
      </c>
      <c r="AD251" s="493">
        <v>73010</v>
      </c>
      <c r="AE251" s="495">
        <v>66550</v>
      </c>
      <c r="AF251" s="495">
        <v>60080</v>
      </c>
      <c r="AG251" s="495">
        <v>53610</v>
      </c>
      <c r="AH251" s="495">
        <v>47150</v>
      </c>
      <c r="AI251" s="495">
        <v>40680</v>
      </c>
      <c r="AJ251" s="512">
        <v>34210</v>
      </c>
      <c r="AK251" s="504">
        <v>27750</v>
      </c>
      <c r="AL251" s="277">
        <f t="shared" si="12"/>
        <v>26170</v>
      </c>
      <c r="AM251" s="276">
        <f t="shared" si="12"/>
        <v>24590</v>
      </c>
      <c r="AN251" s="368">
        <v>255100</v>
      </c>
    </row>
    <row r="252" spans="1:40" s="98" customFormat="1" ht="13.5" customHeight="1">
      <c r="A252" s="51"/>
      <c r="B252" s="217"/>
      <c r="C252" s="217"/>
      <c r="D252" s="217"/>
      <c r="E252" s="217"/>
      <c r="F252" s="217"/>
      <c r="G252" s="217"/>
      <c r="H252" s="217"/>
      <c r="I252" s="217"/>
      <c r="J252" s="217"/>
      <c r="K252" s="217"/>
      <c r="L252" s="51"/>
      <c r="M252" s="51"/>
      <c r="N252" s="51"/>
      <c r="O252" s="51"/>
      <c r="P252" s="51"/>
      <c r="Q252" s="51"/>
      <c r="R252" s="51"/>
      <c r="S252" s="51"/>
      <c r="T252" s="51"/>
      <c r="U252" s="51"/>
      <c r="V252" s="51"/>
      <c r="W252" s="51"/>
      <c r="X252" s="51"/>
      <c r="Y252" s="51"/>
      <c r="Z252" s="51"/>
      <c r="AA252" s="51"/>
      <c r="AB252" s="367">
        <v>743000</v>
      </c>
      <c r="AC252" s="378">
        <v>746000</v>
      </c>
      <c r="AD252" s="493">
        <v>73560</v>
      </c>
      <c r="AE252" s="495">
        <v>67100</v>
      </c>
      <c r="AF252" s="495">
        <v>60630</v>
      </c>
      <c r="AG252" s="495">
        <v>54160</v>
      </c>
      <c r="AH252" s="495">
        <v>47700</v>
      </c>
      <c r="AI252" s="495">
        <v>41230</v>
      </c>
      <c r="AJ252" s="495">
        <v>34770</v>
      </c>
      <c r="AK252" s="504">
        <v>28300</v>
      </c>
      <c r="AL252" s="277">
        <f t="shared" si="12"/>
        <v>26720</v>
      </c>
      <c r="AM252" s="276">
        <f t="shared" si="12"/>
        <v>25140</v>
      </c>
      <c r="AN252" s="368">
        <v>256800</v>
      </c>
    </row>
    <row r="253" spans="1:40" s="98" customFormat="1" ht="13.5" customHeight="1">
      <c r="A253" s="51"/>
      <c r="B253" s="217"/>
      <c r="C253" s="217"/>
      <c r="D253" s="217"/>
      <c r="E253" s="217"/>
      <c r="F253" s="217"/>
      <c r="G253" s="217"/>
      <c r="H253" s="217"/>
      <c r="I253" s="217"/>
      <c r="J253" s="217"/>
      <c r="K253" s="217"/>
      <c r="L253" s="51"/>
      <c r="M253" s="51"/>
      <c r="N253" s="51"/>
      <c r="O253" s="51"/>
      <c r="P253" s="51"/>
      <c r="Q253" s="51"/>
      <c r="R253" s="51"/>
      <c r="S253" s="51"/>
      <c r="T253" s="51"/>
      <c r="U253" s="51"/>
      <c r="V253" s="51"/>
      <c r="W253" s="51"/>
      <c r="X253" s="51"/>
      <c r="Y253" s="51"/>
      <c r="Z253" s="51"/>
      <c r="AA253" s="51"/>
      <c r="AB253" s="371">
        <v>746000</v>
      </c>
      <c r="AC253" s="379">
        <v>749000</v>
      </c>
      <c r="AD253" s="494">
        <v>74110</v>
      </c>
      <c r="AE253" s="496">
        <v>67650</v>
      </c>
      <c r="AF253" s="496">
        <v>61180</v>
      </c>
      <c r="AG253" s="496">
        <v>54720</v>
      </c>
      <c r="AH253" s="496">
        <v>48250</v>
      </c>
      <c r="AI253" s="496">
        <v>41780</v>
      </c>
      <c r="AJ253" s="496">
        <v>35320</v>
      </c>
      <c r="AK253" s="503">
        <v>28850</v>
      </c>
      <c r="AL253" s="277">
        <f t="shared" si="12"/>
        <v>27270</v>
      </c>
      <c r="AM253" s="276">
        <f t="shared" si="12"/>
        <v>25690</v>
      </c>
      <c r="AN253" s="373">
        <v>258400</v>
      </c>
    </row>
    <row r="254" spans="1:40" s="98" customFormat="1" ht="13.5" customHeight="1">
      <c r="A254" s="51"/>
      <c r="B254" s="217"/>
      <c r="C254" s="217"/>
      <c r="D254" s="217"/>
      <c r="E254" s="217"/>
      <c r="F254" s="217"/>
      <c r="G254" s="217"/>
      <c r="H254" s="217"/>
      <c r="I254" s="217"/>
      <c r="J254" s="217"/>
      <c r="K254" s="217"/>
      <c r="L254" s="51"/>
      <c r="M254" s="51"/>
      <c r="N254" s="51"/>
      <c r="O254" s="51"/>
      <c r="P254" s="51"/>
      <c r="Q254" s="51"/>
      <c r="R254" s="51"/>
      <c r="S254" s="51"/>
      <c r="T254" s="51"/>
      <c r="U254" s="51"/>
      <c r="V254" s="51"/>
      <c r="W254" s="51"/>
      <c r="X254" s="51"/>
      <c r="Y254" s="51"/>
      <c r="Z254" s="51"/>
      <c r="AA254" s="51"/>
      <c r="AB254" s="367">
        <v>749000</v>
      </c>
      <c r="AC254" s="378">
        <v>752000</v>
      </c>
      <c r="AD254" s="493">
        <v>74670</v>
      </c>
      <c r="AE254" s="495">
        <v>68200</v>
      </c>
      <c r="AF254" s="495">
        <v>61730</v>
      </c>
      <c r="AG254" s="495">
        <v>55270</v>
      </c>
      <c r="AH254" s="495">
        <v>48800</v>
      </c>
      <c r="AI254" s="495">
        <v>42330</v>
      </c>
      <c r="AJ254" s="495">
        <v>35870</v>
      </c>
      <c r="AK254" s="504">
        <v>29400</v>
      </c>
      <c r="AL254" s="277">
        <f t="shared" si="12"/>
        <v>27820</v>
      </c>
      <c r="AM254" s="276">
        <f t="shared" si="12"/>
        <v>26240</v>
      </c>
      <c r="AN254" s="368">
        <v>259900</v>
      </c>
    </row>
    <row r="255" spans="1:40" s="98" customFormat="1" ht="13.5" customHeight="1">
      <c r="A255" s="51"/>
      <c r="B255" s="217"/>
      <c r="C255" s="217"/>
      <c r="D255" s="217"/>
      <c r="E255" s="217"/>
      <c r="F255" s="217"/>
      <c r="G255" s="217"/>
      <c r="H255" s="217"/>
      <c r="I255" s="217"/>
      <c r="J255" s="217"/>
      <c r="K255" s="217"/>
      <c r="L255" s="51"/>
      <c r="M255" s="51"/>
      <c r="N255" s="51"/>
      <c r="O255" s="51"/>
      <c r="P255" s="51"/>
      <c r="Q255" s="51"/>
      <c r="R255" s="51"/>
      <c r="S255" s="51"/>
      <c r="T255" s="51"/>
      <c r="U255" s="51"/>
      <c r="V255" s="51"/>
      <c r="W255" s="51"/>
      <c r="X255" s="51"/>
      <c r="Y255" s="51"/>
      <c r="Z255" s="51"/>
      <c r="AA255" s="51"/>
      <c r="AB255" s="367">
        <v>752000</v>
      </c>
      <c r="AC255" s="378">
        <v>755000</v>
      </c>
      <c r="AD255" s="513">
        <v>75220</v>
      </c>
      <c r="AE255" s="495">
        <v>68750</v>
      </c>
      <c r="AF255" s="495">
        <v>62280</v>
      </c>
      <c r="AG255" s="495">
        <v>55820</v>
      </c>
      <c r="AH255" s="495">
        <v>49360</v>
      </c>
      <c r="AI255" s="495">
        <v>42880</v>
      </c>
      <c r="AJ255" s="495">
        <v>36420</v>
      </c>
      <c r="AK255" s="504">
        <v>29960</v>
      </c>
      <c r="AL255" s="277">
        <f t="shared" si="12"/>
        <v>28380</v>
      </c>
      <c r="AM255" s="276">
        <f t="shared" si="12"/>
        <v>26800</v>
      </c>
      <c r="AN255" s="368">
        <v>261600</v>
      </c>
    </row>
    <row r="256" spans="1:40" s="98" customFormat="1" ht="13.5" customHeight="1">
      <c r="A256" s="51"/>
      <c r="B256" s="217"/>
      <c r="C256" s="217"/>
      <c r="D256" s="217"/>
      <c r="E256" s="217"/>
      <c r="F256" s="217"/>
      <c r="G256" s="217"/>
      <c r="H256" s="217"/>
      <c r="I256" s="217"/>
      <c r="J256" s="217"/>
      <c r="K256" s="217"/>
      <c r="L256" s="51"/>
      <c r="M256" s="51"/>
      <c r="N256" s="51"/>
      <c r="O256" s="51"/>
      <c r="P256" s="51"/>
      <c r="Q256" s="51"/>
      <c r="R256" s="51"/>
      <c r="S256" s="51"/>
      <c r="T256" s="51"/>
      <c r="U256" s="51"/>
      <c r="V256" s="51"/>
      <c r="W256" s="51"/>
      <c r="X256" s="51"/>
      <c r="Y256" s="51"/>
      <c r="Z256" s="51"/>
      <c r="AA256" s="51"/>
      <c r="AB256" s="367">
        <v>755000</v>
      </c>
      <c r="AC256" s="378">
        <v>758000</v>
      </c>
      <c r="AD256" s="493">
        <v>75770</v>
      </c>
      <c r="AE256" s="495">
        <v>69310</v>
      </c>
      <c r="AF256" s="495">
        <v>62830</v>
      </c>
      <c r="AG256" s="495">
        <v>56370</v>
      </c>
      <c r="AH256" s="495">
        <v>49910</v>
      </c>
      <c r="AI256" s="495">
        <v>43430</v>
      </c>
      <c r="AJ256" s="495">
        <v>36970</v>
      </c>
      <c r="AK256" s="504">
        <v>30510</v>
      </c>
      <c r="AL256" s="277">
        <f t="shared" si="12"/>
        <v>28930</v>
      </c>
      <c r="AM256" s="276">
        <f t="shared" si="12"/>
        <v>27350</v>
      </c>
      <c r="AN256" s="368">
        <v>263200</v>
      </c>
    </row>
    <row r="257" spans="1:40" s="98" customFormat="1" ht="13.5" customHeight="1">
      <c r="A257" s="51"/>
      <c r="B257" s="217"/>
      <c r="C257" s="217"/>
      <c r="D257" s="217"/>
      <c r="E257" s="217"/>
      <c r="F257" s="217"/>
      <c r="G257" s="217"/>
      <c r="H257" s="217"/>
      <c r="I257" s="217"/>
      <c r="J257" s="217"/>
      <c r="K257" s="217"/>
      <c r="L257" s="51"/>
      <c r="M257" s="51"/>
      <c r="N257" s="51"/>
      <c r="O257" s="51"/>
      <c r="P257" s="51"/>
      <c r="Q257" s="51"/>
      <c r="R257" s="51"/>
      <c r="S257" s="51"/>
      <c r="T257" s="51"/>
      <c r="U257" s="51"/>
      <c r="V257" s="51"/>
      <c r="W257" s="51"/>
      <c r="X257" s="51"/>
      <c r="Y257" s="51"/>
      <c r="Z257" s="51"/>
      <c r="AA257" s="51"/>
      <c r="AB257" s="367">
        <v>758000</v>
      </c>
      <c r="AC257" s="378">
        <v>761000</v>
      </c>
      <c r="AD257" s="493">
        <v>76320</v>
      </c>
      <c r="AE257" s="495">
        <v>69860</v>
      </c>
      <c r="AF257" s="495">
        <v>63380</v>
      </c>
      <c r="AG257" s="495">
        <v>56920</v>
      </c>
      <c r="AH257" s="495">
        <v>50460</v>
      </c>
      <c r="AI257" s="495">
        <v>43980</v>
      </c>
      <c r="AJ257" s="495">
        <v>37520</v>
      </c>
      <c r="AK257" s="504">
        <v>31060</v>
      </c>
      <c r="AL257" s="277">
        <f t="shared" si="12"/>
        <v>29480</v>
      </c>
      <c r="AM257" s="276">
        <f t="shared" si="12"/>
        <v>27900</v>
      </c>
      <c r="AN257" s="368">
        <v>264800</v>
      </c>
    </row>
    <row r="258" spans="1:40" s="98" customFormat="1" ht="13.5" customHeight="1">
      <c r="A258" s="51"/>
      <c r="B258" s="217"/>
      <c r="C258" s="217"/>
      <c r="D258" s="217"/>
      <c r="E258" s="217"/>
      <c r="F258" s="217"/>
      <c r="G258" s="217"/>
      <c r="H258" s="217"/>
      <c r="I258" s="217"/>
      <c r="J258" s="217"/>
      <c r="K258" s="217"/>
      <c r="L258" s="51"/>
      <c r="M258" s="51"/>
      <c r="N258" s="51"/>
      <c r="O258" s="51"/>
      <c r="P258" s="51"/>
      <c r="Q258" s="51"/>
      <c r="R258" s="51"/>
      <c r="S258" s="51"/>
      <c r="T258" s="51"/>
      <c r="U258" s="51"/>
      <c r="V258" s="51"/>
      <c r="W258" s="51"/>
      <c r="X258" s="51"/>
      <c r="Y258" s="51"/>
      <c r="Z258" s="51"/>
      <c r="AA258" s="51"/>
      <c r="AB258" s="371">
        <v>761000</v>
      </c>
      <c r="AC258" s="379">
        <v>764000</v>
      </c>
      <c r="AD258" s="494">
        <v>76870</v>
      </c>
      <c r="AE258" s="496">
        <v>70410</v>
      </c>
      <c r="AF258" s="496">
        <v>63940</v>
      </c>
      <c r="AG258" s="496">
        <v>57470</v>
      </c>
      <c r="AH258" s="496">
        <v>51010</v>
      </c>
      <c r="AI258" s="496">
        <v>44540</v>
      </c>
      <c r="AJ258" s="496">
        <v>38070</v>
      </c>
      <c r="AK258" s="503">
        <v>31610</v>
      </c>
      <c r="AL258" s="277">
        <f t="shared" si="12"/>
        <v>30030</v>
      </c>
      <c r="AM258" s="276">
        <f t="shared" si="12"/>
        <v>28450</v>
      </c>
      <c r="AN258" s="373">
        <v>266500</v>
      </c>
    </row>
    <row r="259" spans="1:40" s="98" customFormat="1" ht="13.5" customHeight="1">
      <c r="A259" s="51"/>
      <c r="B259" s="217"/>
      <c r="C259" s="217"/>
      <c r="D259" s="217"/>
      <c r="E259" s="217"/>
      <c r="F259" s="217"/>
      <c r="G259" s="217"/>
      <c r="H259" s="217"/>
      <c r="I259" s="217"/>
      <c r="J259" s="217"/>
      <c r="K259" s="217"/>
      <c r="L259" s="51"/>
      <c r="M259" s="51"/>
      <c r="N259" s="51"/>
      <c r="O259" s="51"/>
      <c r="P259" s="51"/>
      <c r="Q259" s="51"/>
      <c r="R259" s="51"/>
      <c r="S259" s="51"/>
      <c r="T259" s="51"/>
      <c r="U259" s="51"/>
      <c r="V259" s="51"/>
      <c r="W259" s="51"/>
      <c r="X259" s="51"/>
      <c r="Y259" s="51"/>
      <c r="Z259" s="51"/>
      <c r="AA259" s="51"/>
      <c r="AB259" s="367">
        <v>764000</v>
      </c>
      <c r="AC259" s="378">
        <v>767000</v>
      </c>
      <c r="AD259" s="514">
        <v>77420</v>
      </c>
      <c r="AE259" s="495">
        <v>70960</v>
      </c>
      <c r="AF259" s="495">
        <v>64490</v>
      </c>
      <c r="AG259" s="495">
        <v>58020</v>
      </c>
      <c r="AH259" s="495">
        <v>51560</v>
      </c>
      <c r="AI259" s="495">
        <v>45090</v>
      </c>
      <c r="AJ259" s="495">
        <v>38620</v>
      </c>
      <c r="AK259" s="504">
        <v>32160</v>
      </c>
      <c r="AL259" s="277">
        <f t="shared" si="12"/>
        <v>30580</v>
      </c>
      <c r="AM259" s="276">
        <f t="shared" si="12"/>
        <v>29000</v>
      </c>
      <c r="AN259" s="368">
        <v>268100</v>
      </c>
    </row>
    <row r="260" spans="1:40" s="98" customFormat="1" ht="13.5" customHeight="1">
      <c r="A260" s="51"/>
      <c r="B260" s="217"/>
      <c r="C260" s="217"/>
      <c r="D260" s="217"/>
      <c r="E260" s="217"/>
      <c r="F260" s="217"/>
      <c r="G260" s="217"/>
      <c r="H260" s="217"/>
      <c r="I260" s="217"/>
      <c r="J260" s="217"/>
      <c r="K260" s="217"/>
      <c r="L260" s="51"/>
      <c r="M260" s="51"/>
      <c r="N260" s="51"/>
      <c r="O260" s="51"/>
      <c r="P260" s="51"/>
      <c r="Q260" s="51"/>
      <c r="R260" s="51"/>
      <c r="S260" s="51"/>
      <c r="T260" s="51"/>
      <c r="U260" s="51"/>
      <c r="V260" s="51"/>
      <c r="W260" s="51"/>
      <c r="X260" s="51"/>
      <c r="Y260" s="51"/>
      <c r="Z260" s="51"/>
      <c r="AA260" s="51"/>
      <c r="AB260" s="367">
        <v>767000</v>
      </c>
      <c r="AC260" s="378">
        <v>770000</v>
      </c>
      <c r="AD260" s="493">
        <v>77970</v>
      </c>
      <c r="AE260" s="495">
        <v>71510</v>
      </c>
      <c r="AF260" s="495">
        <v>65040</v>
      </c>
      <c r="AG260" s="495">
        <v>58570</v>
      </c>
      <c r="AH260" s="495">
        <v>52110</v>
      </c>
      <c r="AI260" s="495">
        <v>45640</v>
      </c>
      <c r="AJ260" s="495">
        <v>39180</v>
      </c>
      <c r="AK260" s="504">
        <v>32710</v>
      </c>
      <c r="AL260" s="277">
        <f t="shared" si="12"/>
        <v>31130</v>
      </c>
      <c r="AM260" s="276">
        <f t="shared" si="12"/>
        <v>29550</v>
      </c>
      <c r="AN260" s="368">
        <v>269700</v>
      </c>
    </row>
    <row r="261" spans="1:40" s="98" customFormat="1" ht="13.5" customHeight="1">
      <c r="A261" s="51"/>
      <c r="B261" s="217"/>
      <c r="C261" s="217"/>
      <c r="D261" s="217"/>
      <c r="E261" s="217"/>
      <c r="F261" s="217"/>
      <c r="G261" s="217"/>
      <c r="H261" s="217"/>
      <c r="I261" s="217"/>
      <c r="J261" s="217"/>
      <c r="K261" s="217"/>
      <c r="L261" s="51"/>
      <c r="M261" s="51"/>
      <c r="N261" s="51"/>
      <c r="O261" s="51"/>
      <c r="P261" s="51"/>
      <c r="Q261" s="51"/>
      <c r="R261" s="51"/>
      <c r="S261" s="51"/>
      <c r="T261" s="51"/>
      <c r="U261" s="51"/>
      <c r="V261" s="51"/>
      <c r="W261" s="51"/>
      <c r="X261" s="51"/>
      <c r="Y261" s="51"/>
      <c r="Z261" s="51"/>
      <c r="AA261" s="51"/>
      <c r="AB261" s="367">
        <v>770000</v>
      </c>
      <c r="AC261" s="378">
        <v>773000</v>
      </c>
      <c r="AD261" s="493">
        <v>78530</v>
      </c>
      <c r="AE261" s="495">
        <v>72060</v>
      </c>
      <c r="AF261" s="495">
        <v>65590</v>
      </c>
      <c r="AG261" s="495">
        <v>59130</v>
      </c>
      <c r="AH261" s="495">
        <v>52660</v>
      </c>
      <c r="AI261" s="495">
        <v>46190</v>
      </c>
      <c r="AJ261" s="495">
        <v>39730</v>
      </c>
      <c r="AK261" s="504">
        <v>33260</v>
      </c>
      <c r="AL261" s="277">
        <f t="shared" si="12"/>
        <v>31680</v>
      </c>
      <c r="AM261" s="276">
        <f t="shared" si="12"/>
        <v>30100</v>
      </c>
      <c r="AN261" s="368">
        <v>271400</v>
      </c>
    </row>
    <row r="262" spans="1:40" s="98" customFormat="1" ht="13.5" customHeight="1">
      <c r="A262" s="51"/>
      <c r="B262" s="217"/>
      <c r="C262" s="217"/>
      <c r="D262" s="217"/>
      <c r="E262" s="217"/>
      <c r="F262" s="217"/>
      <c r="G262" s="217"/>
      <c r="H262" s="217"/>
      <c r="I262" s="217"/>
      <c r="J262" s="217"/>
      <c r="K262" s="217"/>
      <c r="L262" s="51"/>
      <c r="M262" s="51"/>
      <c r="N262" s="51"/>
      <c r="O262" s="51"/>
      <c r="P262" s="51"/>
      <c r="Q262" s="51"/>
      <c r="R262" s="51"/>
      <c r="S262" s="51"/>
      <c r="T262" s="51"/>
      <c r="U262" s="51"/>
      <c r="V262" s="51"/>
      <c r="W262" s="51"/>
      <c r="X262" s="51"/>
      <c r="Y262" s="51"/>
      <c r="Z262" s="51"/>
      <c r="AA262" s="51"/>
      <c r="AB262" s="367">
        <v>773000</v>
      </c>
      <c r="AC262" s="378">
        <v>776000</v>
      </c>
      <c r="AD262" s="493">
        <v>79080</v>
      </c>
      <c r="AE262" s="495">
        <v>72610</v>
      </c>
      <c r="AF262" s="495">
        <v>66140</v>
      </c>
      <c r="AG262" s="495">
        <v>59680</v>
      </c>
      <c r="AH262" s="495">
        <v>53210</v>
      </c>
      <c r="AI262" s="495">
        <v>46740</v>
      </c>
      <c r="AJ262" s="495">
        <v>40280</v>
      </c>
      <c r="AK262" s="504">
        <v>33820</v>
      </c>
      <c r="AL262" s="277">
        <f t="shared" si="12"/>
        <v>32240</v>
      </c>
      <c r="AM262" s="276">
        <f t="shared" si="12"/>
        <v>30660</v>
      </c>
      <c r="AN262" s="368">
        <v>273000</v>
      </c>
    </row>
    <row r="263" spans="1:40" s="98" customFormat="1" ht="13.5" customHeight="1">
      <c r="A263" s="51"/>
      <c r="B263" s="217"/>
      <c r="C263" s="217"/>
      <c r="D263" s="217"/>
      <c r="E263" s="217"/>
      <c r="F263" s="217"/>
      <c r="G263" s="217"/>
      <c r="H263" s="217"/>
      <c r="I263" s="217"/>
      <c r="J263" s="217"/>
      <c r="K263" s="217"/>
      <c r="L263" s="51"/>
      <c r="M263" s="51"/>
      <c r="N263" s="51"/>
      <c r="O263" s="51"/>
      <c r="P263" s="51"/>
      <c r="Q263" s="51"/>
      <c r="R263" s="51"/>
      <c r="S263" s="51"/>
      <c r="T263" s="51"/>
      <c r="U263" s="51"/>
      <c r="V263" s="51"/>
      <c r="W263" s="51"/>
      <c r="X263" s="51"/>
      <c r="Y263" s="51"/>
      <c r="Z263" s="51"/>
      <c r="AA263" s="51"/>
      <c r="AB263" s="371">
        <v>776000</v>
      </c>
      <c r="AC263" s="379">
        <v>779000</v>
      </c>
      <c r="AD263" s="494">
        <v>79630</v>
      </c>
      <c r="AE263" s="496">
        <v>73160</v>
      </c>
      <c r="AF263" s="496">
        <v>66690</v>
      </c>
      <c r="AG263" s="496">
        <v>60230</v>
      </c>
      <c r="AH263" s="496">
        <v>53770</v>
      </c>
      <c r="AI263" s="496">
        <v>47290</v>
      </c>
      <c r="AJ263" s="496">
        <v>40830</v>
      </c>
      <c r="AK263" s="503">
        <v>34370</v>
      </c>
      <c r="AL263" s="277">
        <f t="shared" si="12"/>
        <v>32790</v>
      </c>
      <c r="AM263" s="276">
        <f t="shared" si="12"/>
        <v>31210</v>
      </c>
      <c r="AN263" s="373">
        <v>274000</v>
      </c>
    </row>
    <row r="264" spans="1:40" s="98" customFormat="1" ht="13.5" customHeight="1">
      <c r="A264" s="51"/>
      <c r="B264" s="217"/>
      <c r="C264" s="217"/>
      <c r="D264" s="217"/>
      <c r="E264" s="217"/>
      <c r="F264" s="217"/>
      <c r="G264" s="217"/>
      <c r="H264" s="217"/>
      <c r="I264" s="217"/>
      <c r="J264" s="217"/>
      <c r="K264" s="217"/>
      <c r="L264" s="51"/>
      <c r="M264" s="51"/>
      <c r="N264" s="51"/>
      <c r="O264" s="51"/>
      <c r="P264" s="51"/>
      <c r="Q264" s="51"/>
      <c r="R264" s="51"/>
      <c r="S264" s="51"/>
      <c r="T264" s="51"/>
      <c r="U264" s="51"/>
      <c r="V264" s="51"/>
      <c r="W264" s="51"/>
      <c r="X264" s="51"/>
      <c r="Y264" s="51"/>
      <c r="Z264" s="51"/>
      <c r="AA264" s="51"/>
      <c r="AB264" s="367">
        <v>779000</v>
      </c>
      <c r="AC264" s="378">
        <v>782000</v>
      </c>
      <c r="AD264" s="514">
        <v>80180</v>
      </c>
      <c r="AE264" s="495">
        <v>73720</v>
      </c>
      <c r="AF264" s="495">
        <v>67240</v>
      </c>
      <c r="AG264" s="495">
        <v>60780</v>
      </c>
      <c r="AH264" s="495">
        <v>54320</v>
      </c>
      <c r="AI264" s="495">
        <v>47840</v>
      </c>
      <c r="AJ264" s="495">
        <v>41380</v>
      </c>
      <c r="AK264" s="504">
        <v>34920</v>
      </c>
      <c r="AL264" s="277">
        <f t="shared" si="12"/>
        <v>33340</v>
      </c>
      <c r="AM264" s="276">
        <f t="shared" si="12"/>
        <v>31760</v>
      </c>
      <c r="AN264" s="368">
        <v>276200</v>
      </c>
    </row>
    <row r="265" spans="1:40" s="98" customFormat="1" ht="13.5" customHeight="1">
      <c r="A265" s="51"/>
      <c r="B265" s="217"/>
      <c r="C265" s="217"/>
      <c r="D265" s="217"/>
      <c r="E265" s="217"/>
      <c r="F265" s="217"/>
      <c r="G265" s="217"/>
      <c r="H265" s="217"/>
      <c r="I265" s="217"/>
      <c r="J265" s="217"/>
      <c r="K265" s="217"/>
      <c r="L265" s="51"/>
      <c r="M265" s="51"/>
      <c r="N265" s="51"/>
      <c r="O265" s="51"/>
      <c r="P265" s="51"/>
      <c r="Q265" s="51"/>
      <c r="R265" s="51"/>
      <c r="S265" s="51"/>
      <c r="T265" s="51"/>
      <c r="U265" s="51"/>
      <c r="V265" s="51"/>
      <c r="W265" s="51"/>
      <c r="X265" s="51"/>
      <c r="Y265" s="51"/>
      <c r="Z265" s="51"/>
      <c r="AA265" s="51"/>
      <c r="AB265" s="367">
        <v>782000</v>
      </c>
      <c r="AC265" s="378">
        <v>785000</v>
      </c>
      <c r="AD265" s="493">
        <v>80730</v>
      </c>
      <c r="AE265" s="495">
        <v>74270</v>
      </c>
      <c r="AF265" s="495">
        <v>67790</v>
      </c>
      <c r="AG265" s="495">
        <v>61330</v>
      </c>
      <c r="AH265" s="495">
        <v>54870</v>
      </c>
      <c r="AI265" s="495">
        <v>48400</v>
      </c>
      <c r="AJ265" s="495">
        <v>41930</v>
      </c>
      <c r="AK265" s="504">
        <v>35470</v>
      </c>
      <c r="AL265" s="277">
        <f t="shared" ref="AL265:AM284" si="13">IF(AK265-$Z$19&gt;0,AK265-$Z$19,0)</f>
        <v>33890</v>
      </c>
      <c r="AM265" s="276">
        <f t="shared" si="13"/>
        <v>32310</v>
      </c>
      <c r="AN265" s="368">
        <v>277800</v>
      </c>
    </row>
    <row r="266" spans="1:40" s="98" customFormat="1" ht="13.5" customHeight="1">
      <c r="A266" s="51"/>
      <c r="B266" s="217"/>
      <c r="C266" s="217"/>
      <c r="D266" s="217"/>
      <c r="E266" s="217"/>
      <c r="F266" s="217"/>
      <c r="G266" s="217"/>
      <c r="H266" s="217"/>
      <c r="I266" s="217"/>
      <c r="J266" s="217"/>
      <c r="K266" s="217"/>
      <c r="L266" s="51"/>
      <c r="M266" s="51"/>
      <c r="N266" s="51"/>
      <c r="O266" s="51"/>
      <c r="P266" s="51"/>
      <c r="Q266" s="51"/>
      <c r="R266" s="51"/>
      <c r="S266" s="51"/>
      <c r="T266" s="51"/>
      <c r="U266" s="51"/>
      <c r="V266" s="51"/>
      <c r="W266" s="51"/>
      <c r="X266" s="51"/>
      <c r="Y266" s="51"/>
      <c r="Z266" s="51"/>
      <c r="AA266" s="51"/>
      <c r="AB266" s="367">
        <v>785000</v>
      </c>
      <c r="AC266" s="378">
        <v>788000</v>
      </c>
      <c r="AD266" s="513">
        <v>81280</v>
      </c>
      <c r="AE266" s="495">
        <v>74820</v>
      </c>
      <c r="AF266" s="495">
        <v>68350</v>
      </c>
      <c r="AG266" s="495">
        <v>61880</v>
      </c>
      <c r="AH266" s="495">
        <v>55420</v>
      </c>
      <c r="AI266" s="495">
        <v>48950</v>
      </c>
      <c r="AJ266" s="495">
        <v>42480</v>
      </c>
      <c r="AK266" s="504">
        <v>36020</v>
      </c>
      <c r="AL266" s="277">
        <f t="shared" si="13"/>
        <v>34440</v>
      </c>
      <c r="AM266" s="276">
        <f t="shared" si="13"/>
        <v>32860</v>
      </c>
      <c r="AN266" s="368">
        <v>279400</v>
      </c>
    </row>
    <row r="267" spans="1:40" s="98" customFormat="1" ht="13.5" customHeight="1">
      <c r="A267" s="51"/>
      <c r="B267" s="217"/>
      <c r="C267" s="217"/>
      <c r="D267" s="217"/>
      <c r="E267" s="217"/>
      <c r="F267" s="217"/>
      <c r="G267" s="217"/>
      <c r="H267" s="217"/>
      <c r="I267" s="217"/>
      <c r="J267" s="217"/>
      <c r="K267" s="217"/>
      <c r="L267" s="51"/>
      <c r="M267" s="51"/>
      <c r="N267" s="51"/>
      <c r="O267" s="51"/>
      <c r="P267" s="51"/>
      <c r="Q267" s="51"/>
      <c r="R267" s="51"/>
      <c r="S267" s="51"/>
      <c r="T267" s="51"/>
      <c r="U267" s="51"/>
      <c r="V267" s="51"/>
      <c r="W267" s="51"/>
      <c r="X267" s="51"/>
      <c r="Y267" s="51"/>
      <c r="Z267" s="51"/>
      <c r="AA267" s="51"/>
      <c r="AB267" s="367">
        <v>788000</v>
      </c>
      <c r="AC267" s="378">
        <v>791000</v>
      </c>
      <c r="AD267" s="515">
        <v>81830</v>
      </c>
      <c r="AE267" s="495">
        <v>75370</v>
      </c>
      <c r="AF267" s="495">
        <v>68900</v>
      </c>
      <c r="AG267" s="495">
        <v>62430</v>
      </c>
      <c r="AH267" s="495">
        <v>55970</v>
      </c>
      <c r="AI267" s="495">
        <v>49500</v>
      </c>
      <c r="AJ267" s="495">
        <v>43040</v>
      </c>
      <c r="AK267" s="504">
        <v>36570</v>
      </c>
      <c r="AL267" s="277">
        <f t="shared" si="13"/>
        <v>34990</v>
      </c>
      <c r="AM267" s="276">
        <f t="shared" si="13"/>
        <v>33410</v>
      </c>
      <c r="AN267" s="368">
        <v>281100</v>
      </c>
    </row>
    <row r="268" spans="1:40" s="98" customFormat="1" ht="13.5" customHeight="1">
      <c r="A268" s="51"/>
      <c r="B268" s="217"/>
      <c r="C268" s="217"/>
      <c r="D268" s="217"/>
      <c r="E268" s="217"/>
      <c r="F268" s="217"/>
      <c r="G268" s="217"/>
      <c r="H268" s="217"/>
      <c r="I268" s="217"/>
      <c r="J268" s="217"/>
      <c r="K268" s="217"/>
      <c r="L268" s="51"/>
      <c r="M268" s="51"/>
      <c r="N268" s="51"/>
      <c r="O268" s="51"/>
      <c r="P268" s="51"/>
      <c r="Q268" s="51"/>
      <c r="R268" s="51"/>
      <c r="S268" s="51"/>
      <c r="T268" s="51"/>
      <c r="U268" s="51"/>
      <c r="V268" s="51"/>
      <c r="W268" s="51"/>
      <c r="X268" s="51"/>
      <c r="Y268" s="51"/>
      <c r="Z268" s="51"/>
      <c r="AA268" s="51"/>
      <c r="AB268" s="371">
        <v>791000</v>
      </c>
      <c r="AC268" s="379">
        <v>794000</v>
      </c>
      <c r="AD268" s="494">
        <v>82460</v>
      </c>
      <c r="AE268" s="496">
        <v>75920</v>
      </c>
      <c r="AF268" s="496">
        <v>69450</v>
      </c>
      <c r="AG268" s="496">
        <v>62990</v>
      </c>
      <c r="AH268" s="496">
        <v>56520</v>
      </c>
      <c r="AI268" s="496">
        <v>50050</v>
      </c>
      <c r="AJ268" s="496">
        <v>43590</v>
      </c>
      <c r="AK268" s="503">
        <v>37120</v>
      </c>
      <c r="AL268" s="277">
        <f t="shared" si="13"/>
        <v>35540</v>
      </c>
      <c r="AM268" s="276">
        <f t="shared" si="13"/>
        <v>33960</v>
      </c>
      <c r="AN268" s="373">
        <v>282700</v>
      </c>
    </row>
    <row r="269" spans="1:40" s="98" customFormat="1" ht="13.5" customHeight="1">
      <c r="A269" s="51"/>
      <c r="B269" s="217"/>
      <c r="C269" s="217"/>
      <c r="D269" s="217"/>
      <c r="E269" s="217"/>
      <c r="F269" s="217"/>
      <c r="G269" s="217"/>
      <c r="H269" s="217"/>
      <c r="I269" s="217"/>
      <c r="J269" s="217"/>
      <c r="K269" s="217"/>
      <c r="L269" s="51"/>
      <c r="M269" s="51"/>
      <c r="N269" s="51"/>
      <c r="O269" s="51"/>
      <c r="P269" s="51"/>
      <c r="Q269" s="51"/>
      <c r="R269" s="51"/>
      <c r="S269" s="51"/>
      <c r="T269" s="51"/>
      <c r="U269" s="51"/>
      <c r="V269" s="51"/>
      <c r="W269" s="51"/>
      <c r="X269" s="51"/>
      <c r="Y269" s="51"/>
      <c r="Z269" s="51"/>
      <c r="AA269" s="51"/>
      <c r="AB269" s="367">
        <v>794000</v>
      </c>
      <c r="AC269" s="378">
        <v>797000</v>
      </c>
      <c r="AD269" s="514">
        <v>83100</v>
      </c>
      <c r="AE269" s="495">
        <v>76470</v>
      </c>
      <c r="AF269" s="495">
        <v>70000</v>
      </c>
      <c r="AG269" s="495">
        <v>63540</v>
      </c>
      <c r="AH269" s="495">
        <v>57070</v>
      </c>
      <c r="AI269" s="495">
        <v>50600</v>
      </c>
      <c r="AJ269" s="495">
        <v>44140</v>
      </c>
      <c r="AK269" s="504">
        <v>37670</v>
      </c>
      <c r="AL269" s="277">
        <f t="shared" si="13"/>
        <v>36090</v>
      </c>
      <c r="AM269" s="276">
        <f t="shared" si="13"/>
        <v>34510</v>
      </c>
      <c r="AN269" s="368">
        <v>284300</v>
      </c>
    </row>
    <row r="270" spans="1:40" s="98" customFormat="1" ht="13.5" customHeight="1">
      <c r="A270" s="51"/>
      <c r="B270" s="217"/>
      <c r="C270" s="217"/>
      <c r="D270" s="217"/>
      <c r="E270" s="217"/>
      <c r="F270" s="217"/>
      <c r="G270" s="217"/>
      <c r="H270" s="217"/>
      <c r="I270" s="217"/>
      <c r="J270" s="217"/>
      <c r="K270" s="217"/>
      <c r="L270" s="51"/>
      <c r="M270" s="51"/>
      <c r="N270" s="51"/>
      <c r="O270" s="51"/>
      <c r="P270" s="51"/>
      <c r="Q270" s="51"/>
      <c r="R270" s="51"/>
      <c r="S270" s="51"/>
      <c r="T270" s="51"/>
      <c r="U270" s="51"/>
      <c r="V270" s="51"/>
      <c r="W270" s="51"/>
      <c r="X270" s="51"/>
      <c r="Y270" s="51"/>
      <c r="Z270" s="51"/>
      <c r="AA270" s="51"/>
      <c r="AB270" s="367">
        <v>797000</v>
      </c>
      <c r="AC270" s="378">
        <v>800000</v>
      </c>
      <c r="AD270" s="493">
        <v>83730</v>
      </c>
      <c r="AE270" s="495">
        <v>77020</v>
      </c>
      <c r="AF270" s="495">
        <v>70550</v>
      </c>
      <c r="AG270" s="495">
        <v>64090</v>
      </c>
      <c r="AH270" s="495">
        <v>57630</v>
      </c>
      <c r="AI270" s="495">
        <v>51150</v>
      </c>
      <c r="AJ270" s="495">
        <v>44690</v>
      </c>
      <c r="AK270" s="504">
        <v>38230</v>
      </c>
      <c r="AL270" s="277">
        <f t="shared" si="13"/>
        <v>36650</v>
      </c>
      <c r="AM270" s="276">
        <f t="shared" si="13"/>
        <v>35070</v>
      </c>
      <c r="AN270" s="368">
        <v>286000</v>
      </c>
    </row>
    <row r="271" spans="1:40" s="98" customFormat="1" ht="13.5" customHeight="1">
      <c r="A271" s="51"/>
      <c r="B271" s="217"/>
      <c r="C271" s="217"/>
      <c r="D271" s="217"/>
      <c r="E271" s="217"/>
      <c r="F271" s="217"/>
      <c r="G271" s="217"/>
      <c r="H271" s="217"/>
      <c r="I271" s="217"/>
      <c r="J271" s="217"/>
      <c r="K271" s="217"/>
      <c r="L271" s="51"/>
      <c r="M271" s="51"/>
      <c r="N271" s="51"/>
      <c r="O271" s="51"/>
      <c r="P271" s="51"/>
      <c r="Q271" s="51"/>
      <c r="R271" s="51"/>
      <c r="S271" s="51"/>
      <c r="T271" s="51"/>
      <c r="U271" s="51"/>
      <c r="V271" s="51"/>
      <c r="W271" s="51"/>
      <c r="X271" s="51"/>
      <c r="Y271" s="51"/>
      <c r="Z271" s="51"/>
      <c r="AA271" s="51"/>
      <c r="AB271" s="367">
        <v>800000</v>
      </c>
      <c r="AC271" s="378">
        <v>803000</v>
      </c>
      <c r="AD271" s="493">
        <v>84370</v>
      </c>
      <c r="AE271" s="495">
        <v>77580</v>
      </c>
      <c r="AF271" s="495">
        <v>71100</v>
      </c>
      <c r="AG271" s="495">
        <v>64640</v>
      </c>
      <c r="AH271" s="495">
        <v>58180</v>
      </c>
      <c r="AI271" s="495">
        <v>51700</v>
      </c>
      <c r="AJ271" s="495">
        <v>45140</v>
      </c>
      <c r="AK271" s="504">
        <v>38780</v>
      </c>
      <c r="AL271" s="277">
        <f t="shared" si="13"/>
        <v>37200</v>
      </c>
      <c r="AM271" s="276">
        <f t="shared" si="13"/>
        <v>35620</v>
      </c>
      <c r="AN271" s="368">
        <v>287600</v>
      </c>
    </row>
    <row r="272" spans="1:40" s="98" customFormat="1" ht="13.5" customHeight="1">
      <c r="A272" s="51"/>
      <c r="B272" s="217"/>
      <c r="C272" s="217"/>
      <c r="D272" s="217"/>
      <c r="E272" s="217"/>
      <c r="F272" s="217"/>
      <c r="G272" s="217"/>
      <c r="H272" s="217"/>
      <c r="I272" s="217"/>
      <c r="J272" s="217"/>
      <c r="K272" s="217"/>
      <c r="L272" s="51"/>
      <c r="M272" s="51"/>
      <c r="N272" s="51"/>
      <c r="O272" s="51"/>
      <c r="P272" s="51"/>
      <c r="Q272" s="51"/>
      <c r="R272" s="51"/>
      <c r="S272" s="51"/>
      <c r="T272" s="51"/>
      <c r="U272" s="51"/>
      <c r="V272" s="51"/>
      <c r="W272" s="51"/>
      <c r="X272" s="51"/>
      <c r="Y272" s="51"/>
      <c r="Z272" s="51"/>
      <c r="AA272" s="51"/>
      <c r="AB272" s="367">
        <v>803000</v>
      </c>
      <c r="AC272" s="378">
        <v>806000</v>
      </c>
      <c r="AD272" s="493">
        <v>85000</v>
      </c>
      <c r="AE272" s="495">
        <v>78130</v>
      </c>
      <c r="AF272" s="495">
        <v>71650</v>
      </c>
      <c r="AG272" s="495">
        <v>65190</v>
      </c>
      <c r="AH272" s="495">
        <v>58730</v>
      </c>
      <c r="AI272" s="495">
        <v>52250</v>
      </c>
      <c r="AJ272" s="495">
        <v>45790</v>
      </c>
      <c r="AK272" s="504">
        <v>39330</v>
      </c>
      <c r="AL272" s="277">
        <f t="shared" si="13"/>
        <v>37750</v>
      </c>
      <c r="AM272" s="276">
        <f t="shared" si="13"/>
        <v>36170</v>
      </c>
      <c r="AN272" s="368">
        <v>289200</v>
      </c>
    </row>
    <row r="273" spans="1:40" s="98" customFormat="1" ht="13.5" customHeight="1">
      <c r="A273" s="51"/>
      <c r="B273" s="217"/>
      <c r="C273" s="217"/>
      <c r="D273" s="217"/>
      <c r="E273" s="217"/>
      <c r="F273" s="217"/>
      <c r="G273" s="217"/>
      <c r="H273" s="217"/>
      <c r="I273" s="217"/>
      <c r="J273" s="217"/>
      <c r="K273" s="217"/>
      <c r="L273" s="51"/>
      <c r="M273" s="51"/>
      <c r="N273" s="51"/>
      <c r="O273" s="51"/>
      <c r="P273" s="51"/>
      <c r="Q273" s="51"/>
      <c r="R273" s="51"/>
      <c r="S273" s="51"/>
      <c r="T273" s="51"/>
      <c r="U273" s="51"/>
      <c r="V273" s="51"/>
      <c r="W273" s="51"/>
      <c r="X273" s="51"/>
      <c r="Y273" s="51"/>
      <c r="Z273" s="51"/>
      <c r="AA273" s="51"/>
      <c r="AB273" s="371">
        <v>806000</v>
      </c>
      <c r="AC273" s="379">
        <v>809000</v>
      </c>
      <c r="AD273" s="494">
        <v>85630</v>
      </c>
      <c r="AE273" s="496">
        <v>78680</v>
      </c>
      <c r="AF273" s="496">
        <v>72210</v>
      </c>
      <c r="AG273" s="496">
        <v>65740</v>
      </c>
      <c r="AH273" s="496">
        <v>59280</v>
      </c>
      <c r="AI273" s="496">
        <v>52810</v>
      </c>
      <c r="AJ273" s="496">
        <v>46340</v>
      </c>
      <c r="AK273" s="503">
        <v>39880</v>
      </c>
      <c r="AL273" s="277">
        <f t="shared" si="13"/>
        <v>38300</v>
      </c>
      <c r="AM273" s="276">
        <f t="shared" si="13"/>
        <v>36720</v>
      </c>
      <c r="AN273" s="373">
        <v>290800</v>
      </c>
    </row>
    <row r="274" spans="1:40" s="98" customFormat="1" ht="13.5" customHeight="1">
      <c r="A274" s="51"/>
      <c r="B274" s="217"/>
      <c r="C274" s="217"/>
      <c r="D274" s="217"/>
      <c r="E274" s="217"/>
      <c r="F274" s="217"/>
      <c r="G274" s="217"/>
      <c r="H274" s="217"/>
      <c r="I274" s="217"/>
      <c r="J274" s="217"/>
      <c r="K274" s="217"/>
      <c r="L274" s="51"/>
      <c r="M274" s="51"/>
      <c r="N274" s="51"/>
      <c r="O274" s="51"/>
      <c r="P274" s="51"/>
      <c r="Q274" s="51"/>
      <c r="R274" s="51"/>
      <c r="S274" s="51"/>
      <c r="T274" s="51"/>
      <c r="U274" s="51"/>
      <c r="V274" s="51"/>
      <c r="W274" s="51"/>
      <c r="X274" s="51"/>
      <c r="Y274" s="51"/>
      <c r="Z274" s="51"/>
      <c r="AA274" s="51"/>
      <c r="AB274" s="367">
        <v>809000</v>
      </c>
      <c r="AC274" s="378">
        <v>812000</v>
      </c>
      <c r="AD274" s="514">
        <v>86260</v>
      </c>
      <c r="AE274" s="495">
        <v>79230</v>
      </c>
      <c r="AF274" s="495">
        <v>72760</v>
      </c>
      <c r="AG274" s="495">
        <v>66290</v>
      </c>
      <c r="AH274" s="495">
        <v>59830</v>
      </c>
      <c r="AI274" s="495">
        <v>53360</v>
      </c>
      <c r="AJ274" s="495">
        <v>46890</v>
      </c>
      <c r="AK274" s="504">
        <v>40430</v>
      </c>
      <c r="AL274" s="277">
        <f t="shared" si="13"/>
        <v>38850</v>
      </c>
      <c r="AM274" s="276">
        <f t="shared" si="13"/>
        <v>37270</v>
      </c>
      <c r="AN274" s="368">
        <v>292400</v>
      </c>
    </row>
    <row r="275" spans="1:40" s="98" customFormat="1" ht="13.5" customHeight="1">
      <c r="A275" s="51"/>
      <c r="B275" s="217"/>
      <c r="C275" s="217"/>
      <c r="D275" s="217"/>
      <c r="E275" s="217"/>
      <c r="F275" s="217"/>
      <c r="G275" s="217"/>
      <c r="H275" s="217"/>
      <c r="I275" s="217"/>
      <c r="J275" s="217"/>
      <c r="K275" s="217"/>
      <c r="L275" s="51"/>
      <c r="M275" s="51"/>
      <c r="N275" s="51"/>
      <c r="O275" s="51"/>
      <c r="P275" s="51"/>
      <c r="Q275" s="51"/>
      <c r="R275" s="51"/>
      <c r="S275" s="51"/>
      <c r="T275" s="51"/>
      <c r="U275" s="51"/>
      <c r="V275" s="51"/>
      <c r="W275" s="51"/>
      <c r="X275" s="51"/>
      <c r="Y275" s="51"/>
      <c r="Z275" s="51"/>
      <c r="AA275" s="51"/>
      <c r="AB275" s="367">
        <v>812000</v>
      </c>
      <c r="AC275" s="378">
        <v>815000</v>
      </c>
      <c r="AD275" s="493">
        <v>86900</v>
      </c>
      <c r="AE275" s="495">
        <v>79780</v>
      </c>
      <c r="AF275" s="495">
        <v>73310</v>
      </c>
      <c r="AG275" s="495">
        <v>66840</v>
      </c>
      <c r="AH275" s="495">
        <v>60380</v>
      </c>
      <c r="AI275" s="495">
        <v>53910</v>
      </c>
      <c r="AJ275" s="495">
        <v>47450</v>
      </c>
      <c r="AK275" s="504">
        <v>40980</v>
      </c>
      <c r="AL275" s="277">
        <f t="shared" si="13"/>
        <v>39400</v>
      </c>
      <c r="AM275" s="276">
        <f t="shared" si="13"/>
        <v>37820</v>
      </c>
      <c r="AN275" s="368">
        <v>294000</v>
      </c>
    </row>
    <row r="276" spans="1:40" s="98" customFormat="1" ht="13.5" customHeight="1">
      <c r="A276" s="51"/>
      <c r="B276" s="217"/>
      <c r="C276" s="217"/>
      <c r="D276" s="217"/>
      <c r="E276" s="217"/>
      <c r="F276" s="217"/>
      <c r="G276" s="217"/>
      <c r="H276" s="217"/>
      <c r="I276" s="217"/>
      <c r="J276" s="217"/>
      <c r="K276" s="217"/>
      <c r="L276" s="51"/>
      <c r="M276" s="51"/>
      <c r="N276" s="51"/>
      <c r="O276" s="51"/>
      <c r="P276" s="51"/>
      <c r="Q276" s="51"/>
      <c r="R276" s="51"/>
      <c r="S276" s="51"/>
      <c r="T276" s="51"/>
      <c r="U276" s="51"/>
      <c r="V276" s="51"/>
      <c r="W276" s="51"/>
      <c r="X276" s="51"/>
      <c r="Y276" s="51"/>
      <c r="Z276" s="51"/>
      <c r="AA276" s="51"/>
      <c r="AB276" s="367">
        <v>815000</v>
      </c>
      <c r="AC276" s="378">
        <v>818000</v>
      </c>
      <c r="AD276" s="493">
        <v>87530</v>
      </c>
      <c r="AE276" s="495">
        <v>80330</v>
      </c>
      <c r="AF276" s="495">
        <v>73860</v>
      </c>
      <c r="AG276" s="495">
        <v>67400</v>
      </c>
      <c r="AH276" s="495">
        <v>60930</v>
      </c>
      <c r="AI276" s="495">
        <v>54460</v>
      </c>
      <c r="AJ276" s="495">
        <v>48000</v>
      </c>
      <c r="AK276" s="504">
        <v>41530</v>
      </c>
      <c r="AL276" s="277">
        <f t="shared" si="13"/>
        <v>39950</v>
      </c>
      <c r="AM276" s="276">
        <f t="shared" si="13"/>
        <v>38370</v>
      </c>
      <c r="AN276" s="368">
        <v>295700</v>
      </c>
    </row>
    <row r="277" spans="1:40" s="98" customFormat="1" ht="13.5" customHeight="1">
      <c r="A277" s="51"/>
      <c r="B277" s="217"/>
      <c r="C277" s="217"/>
      <c r="D277" s="217"/>
      <c r="E277" s="217"/>
      <c r="F277" s="217"/>
      <c r="G277" s="217"/>
      <c r="H277" s="217"/>
      <c r="I277" s="217"/>
      <c r="J277" s="217"/>
      <c r="K277" s="217"/>
      <c r="L277" s="51"/>
      <c r="M277" s="51"/>
      <c r="N277" s="51"/>
      <c r="O277" s="51"/>
      <c r="P277" s="51"/>
      <c r="Q277" s="51"/>
      <c r="R277" s="51"/>
      <c r="S277" s="51"/>
      <c r="T277" s="51"/>
      <c r="U277" s="51"/>
      <c r="V277" s="51"/>
      <c r="W277" s="51"/>
      <c r="X277" s="51"/>
      <c r="Y277" s="51"/>
      <c r="Z277" s="51"/>
      <c r="AA277" s="51"/>
      <c r="AB277" s="367">
        <v>818000</v>
      </c>
      <c r="AC277" s="378">
        <v>821000</v>
      </c>
      <c r="AD277" s="493">
        <v>88100</v>
      </c>
      <c r="AE277" s="495">
        <v>80880</v>
      </c>
      <c r="AF277" s="495">
        <v>74410</v>
      </c>
      <c r="AG277" s="495">
        <v>67950</v>
      </c>
      <c r="AH277" s="495">
        <v>61480</v>
      </c>
      <c r="AI277" s="495">
        <v>55010</v>
      </c>
      <c r="AJ277" s="495">
        <v>48550</v>
      </c>
      <c r="AK277" s="504">
        <v>42090</v>
      </c>
      <c r="AL277" s="277">
        <f t="shared" si="13"/>
        <v>40510</v>
      </c>
      <c r="AM277" s="276">
        <f t="shared" si="13"/>
        <v>38930</v>
      </c>
      <c r="AN277" s="368">
        <v>297300</v>
      </c>
    </row>
    <row r="278" spans="1:40" s="98" customFormat="1" ht="13.5" customHeight="1">
      <c r="A278" s="51"/>
      <c r="B278" s="217"/>
      <c r="C278" s="217"/>
      <c r="D278" s="217"/>
      <c r="E278" s="217"/>
      <c r="F278" s="217"/>
      <c r="G278" s="217"/>
      <c r="H278" s="217"/>
      <c r="I278" s="217"/>
      <c r="J278" s="217"/>
      <c r="K278" s="217"/>
      <c r="L278" s="51"/>
      <c r="M278" s="51"/>
      <c r="N278" s="51"/>
      <c r="O278" s="51"/>
      <c r="P278" s="51"/>
      <c r="Q278" s="51"/>
      <c r="R278" s="51"/>
      <c r="S278" s="51"/>
      <c r="T278" s="51"/>
      <c r="U278" s="51"/>
      <c r="V278" s="51"/>
      <c r="W278" s="51"/>
      <c r="X278" s="51"/>
      <c r="Y278" s="51"/>
      <c r="Z278" s="51"/>
      <c r="AA278" s="51"/>
      <c r="AB278" s="371">
        <v>821000</v>
      </c>
      <c r="AC278" s="379">
        <v>824000</v>
      </c>
      <c r="AD278" s="494">
        <v>88800</v>
      </c>
      <c r="AE278" s="496">
        <v>81430</v>
      </c>
      <c r="AF278" s="496">
        <v>74960</v>
      </c>
      <c r="AG278" s="496">
        <v>68500</v>
      </c>
      <c r="AH278" s="496">
        <v>62040</v>
      </c>
      <c r="AI278" s="496">
        <v>55560</v>
      </c>
      <c r="AJ278" s="496">
        <v>49100</v>
      </c>
      <c r="AK278" s="503">
        <v>42640</v>
      </c>
      <c r="AL278" s="277">
        <f t="shared" si="13"/>
        <v>41060</v>
      </c>
      <c r="AM278" s="276">
        <f t="shared" si="13"/>
        <v>39480</v>
      </c>
      <c r="AN278" s="373">
        <v>298900</v>
      </c>
    </row>
    <row r="279" spans="1:40" s="98" customFormat="1" ht="13.5" customHeight="1">
      <c r="A279" s="51"/>
      <c r="B279" s="217"/>
      <c r="C279" s="217"/>
      <c r="D279" s="217"/>
      <c r="E279" s="217"/>
      <c r="F279" s="217"/>
      <c r="G279" s="217"/>
      <c r="H279" s="217"/>
      <c r="I279" s="217"/>
      <c r="J279" s="217"/>
      <c r="K279" s="217"/>
      <c r="L279" s="51"/>
      <c r="M279" s="51"/>
      <c r="N279" s="51"/>
      <c r="O279" s="51"/>
      <c r="P279" s="51"/>
      <c r="Q279" s="51"/>
      <c r="R279" s="51"/>
      <c r="S279" s="51"/>
      <c r="T279" s="51"/>
      <c r="U279" s="51"/>
      <c r="V279" s="51"/>
      <c r="W279" s="51"/>
      <c r="X279" s="51"/>
      <c r="Y279" s="51"/>
      <c r="Z279" s="51"/>
      <c r="AA279" s="51"/>
      <c r="AB279" s="367">
        <v>824000</v>
      </c>
      <c r="AC279" s="378">
        <v>827000</v>
      </c>
      <c r="AD279" s="514">
        <v>89440</v>
      </c>
      <c r="AE279" s="495">
        <v>82000</v>
      </c>
      <c r="AF279" s="495">
        <v>75510</v>
      </c>
      <c r="AG279" s="495">
        <v>69050</v>
      </c>
      <c r="AH279" s="495">
        <v>62590</v>
      </c>
      <c r="AI279" s="495">
        <v>56110</v>
      </c>
      <c r="AJ279" s="495">
        <v>49650</v>
      </c>
      <c r="AK279" s="504">
        <v>43190</v>
      </c>
      <c r="AL279" s="277">
        <f t="shared" si="13"/>
        <v>41610</v>
      </c>
      <c r="AM279" s="276">
        <f t="shared" si="13"/>
        <v>40030</v>
      </c>
      <c r="AN279" s="368">
        <v>300600</v>
      </c>
    </row>
    <row r="280" spans="1:40" s="98" customFormat="1" ht="13.5" customHeight="1">
      <c r="A280" s="51"/>
      <c r="B280" s="217"/>
      <c r="C280" s="217"/>
      <c r="D280" s="217"/>
      <c r="E280" s="217"/>
      <c r="F280" s="217"/>
      <c r="G280" s="217"/>
      <c r="H280" s="217"/>
      <c r="I280" s="217"/>
      <c r="J280" s="217"/>
      <c r="K280" s="217"/>
      <c r="L280" s="51"/>
      <c r="M280" s="51"/>
      <c r="N280" s="51"/>
      <c r="O280" s="51"/>
      <c r="P280" s="51"/>
      <c r="Q280" s="51"/>
      <c r="R280" s="51"/>
      <c r="S280" s="51"/>
      <c r="T280" s="51"/>
      <c r="U280" s="51"/>
      <c r="V280" s="51"/>
      <c r="W280" s="51"/>
      <c r="X280" s="51"/>
      <c r="Y280" s="51"/>
      <c r="Z280" s="51"/>
      <c r="AA280" s="51"/>
      <c r="AB280" s="367">
        <v>827000</v>
      </c>
      <c r="AC280" s="378">
        <v>830000</v>
      </c>
      <c r="AD280" s="493">
        <v>90070</v>
      </c>
      <c r="AE280" s="495">
        <v>82630</v>
      </c>
      <c r="AF280" s="495">
        <v>76060</v>
      </c>
      <c r="AG280" s="495">
        <v>69600</v>
      </c>
      <c r="AH280" s="495">
        <v>63140</v>
      </c>
      <c r="AI280" s="495">
        <v>56670</v>
      </c>
      <c r="AJ280" s="495">
        <v>50200</v>
      </c>
      <c r="AK280" s="504">
        <v>43740</v>
      </c>
      <c r="AL280" s="277">
        <f t="shared" si="13"/>
        <v>42160</v>
      </c>
      <c r="AM280" s="276">
        <f t="shared" si="13"/>
        <v>40580</v>
      </c>
      <c r="AN280" s="368">
        <v>302200</v>
      </c>
    </row>
    <row r="281" spans="1:40" s="98" customFormat="1" ht="13.5" customHeight="1">
      <c r="A281" s="51"/>
      <c r="B281" s="217"/>
      <c r="C281" s="217"/>
      <c r="D281" s="217"/>
      <c r="E281" s="217"/>
      <c r="F281" s="217"/>
      <c r="G281" s="217"/>
      <c r="H281" s="217"/>
      <c r="I281" s="217"/>
      <c r="J281" s="217"/>
      <c r="K281" s="217"/>
      <c r="L281" s="51"/>
      <c r="M281" s="51"/>
      <c r="N281" s="51"/>
      <c r="O281" s="51"/>
      <c r="P281" s="51"/>
      <c r="Q281" s="51"/>
      <c r="R281" s="51"/>
      <c r="S281" s="51"/>
      <c r="T281" s="51"/>
      <c r="U281" s="51"/>
      <c r="V281" s="51"/>
      <c r="W281" s="51"/>
      <c r="X281" s="51"/>
      <c r="Y281" s="51"/>
      <c r="Z281" s="51"/>
      <c r="AA281" s="51"/>
      <c r="AB281" s="367">
        <v>830000</v>
      </c>
      <c r="AC281" s="378">
        <v>833000</v>
      </c>
      <c r="AD281" s="493">
        <v>90710</v>
      </c>
      <c r="AE281" s="495">
        <v>83260</v>
      </c>
      <c r="AF281" s="495">
        <v>76630</v>
      </c>
      <c r="AG281" s="495">
        <v>70150</v>
      </c>
      <c r="AH281" s="495">
        <v>63690</v>
      </c>
      <c r="AI281" s="495">
        <v>57220</v>
      </c>
      <c r="AJ281" s="495">
        <v>50750</v>
      </c>
      <c r="AK281" s="504">
        <v>44290</v>
      </c>
      <c r="AL281" s="277">
        <f t="shared" si="13"/>
        <v>42710</v>
      </c>
      <c r="AM281" s="276">
        <f t="shared" si="13"/>
        <v>41130</v>
      </c>
      <c r="AN281" s="368">
        <v>303800</v>
      </c>
    </row>
    <row r="282" spans="1:40" s="98" customFormat="1" ht="13.5" customHeight="1">
      <c r="A282" s="51"/>
      <c r="B282" s="217"/>
      <c r="C282" s="217"/>
      <c r="D282" s="217"/>
      <c r="E282" s="217"/>
      <c r="F282" s="217"/>
      <c r="G282" s="217"/>
      <c r="H282" s="217"/>
      <c r="I282" s="217"/>
      <c r="J282" s="217"/>
      <c r="K282" s="217"/>
      <c r="L282" s="51"/>
      <c r="M282" s="51"/>
      <c r="N282" s="51"/>
      <c r="O282" s="51"/>
      <c r="P282" s="51"/>
      <c r="Q282" s="51"/>
      <c r="R282" s="51"/>
      <c r="S282" s="51"/>
      <c r="T282" s="51"/>
      <c r="U282" s="51"/>
      <c r="V282" s="51"/>
      <c r="W282" s="51"/>
      <c r="X282" s="51"/>
      <c r="Y282" s="51"/>
      <c r="Z282" s="51"/>
      <c r="AA282" s="51"/>
      <c r="AB282" s="367">
        <v>833000</v>
      </c>
      <c r="AC282" s="378">
        <v>836000</v>
      </c>
      <c r="AD282" s="493">
        <v>91350</v>
      </c>
      <c r="AE282" s="495">
        <v>83920</v>
      </c>
      <c r="AF282" s="495">
        <v>77190</v>
      </c>
      <c r="AG282" s="495">
        <v>70710</v>
      </c>
      <c r="AH282" s="495">
        <v>64250</v>
      </c>
      <c r="AI282" s="495">
        <v>57790</v>
      </c>
      <c r="AJ282" s="495">
        <v>51320</v>
      </c>
      <c r="AK282" s="504">
        <v>44850</v>
      </c>
      <c r="AL282" s="277">
        <f t="shared" si="13"/>
        <v>43270</v>
      </c>
      <c r="AM282" s="276">
        <f t="shared" si="13"/>
        <v>41690</v>
      </c>
      <c r="AN282" s="368">
        <v>305400</v>
      </c>
    </row>
    <row r="283" spans="1:40" s="98" customFormat="1" ht="13.5" customHeight="1">
      <c r="A283" s="51"/>
      <c r="B283" s="217"/>
      <c r="C283" s="217"/>
      <c r="D283" s="217"/>
      <c r="E283" s="217"/>
      <c r="F283" s="217"/>
      <c r="G283" s="217"/>
      <c r="H283" s="217"/>
      <c r="I283" s="217"/>
      <c r="J283" s="217"/>
      <c r="K283" s="217"/>
      <c r="L283" s="51"/>
      <c r="M283" s="51"/>
      <c r="N283" s="51"/>
      <c r="O283" s="51"/>
      <c r="P283" s="51"/>
      <c r="Q283" s="51"/>
      <c r="R283" s="51"/>
      <c r="S283" s="51"/>
      <c r="T283" s="51"/>
      <c r="U283" s="51"/>
      <c r="V283" s="51"/>
      <c r="W283" s="51"/>
      <c r="X283" s="51"/>
      <c r="Y283" s="51"/>
      <c r="Z283" s="51"/>
      <c r="AA283" s="51"/>
      <c r="AB283" s="371">
        <v>836000</v>
      </c>
      <c r="AC283" s="379">
        <v>839000</v>
      </c>
      <c r="AD283" s="494">
        <v>92020</v>
      </c>
      <c r="AE283" s="496">
        <v>84580</v>
      </c>
      <c r="AF283" s="496">
        <v>77770</v>
      </c>
      <c r="AG283" s="496">
        <v>71300</v>
      </c>
      <c r="AH283" s="496">
        <v>64830</v>
      </c>
      <c r="AI283" s="496">
        <v>58370</v>
      </c>
      <c r="AJ283" s="496">
        <v>51900</v>
      </c>
      <c r="AK283" s="503">
        <v>45430</v>
      </c>
      <c r="AL283" s="277">
        <f t="shared" si="13"/>
        <v>43850</v>
      </c>
      <c r="AM283" s="276">
        <f t="shared" si="13"/>
        <v>42270</v>
      </c>
      <c r="AN283" s="373">
        <v>307000</v>
      </c>
    </row>
    <row r="284" spans="1:40" s="98" customFormat="1" ht="13.5" customHeight="1">
      <c r="A284" s="51"/>
      <c r="B284" s="217"/>
      <c r="C284" s="217"/>
      <c r="D284" s="217"/>
      <c r="E284" s="217"/>
      <c r="F284" s="217"/>
      <c r="G284" s="217"/>
      <c r="H284" s="217"/>
      <c r="I284" s="217"/>
      <c r="J284" s="217"/>
      <c r="K284" s="217"/>
      <c r="L284" s="51"/>
      <c r="M284" s="51"/>
      <c r="N284" s="51"/>
      <c r="O284" s="51"/>
      <c r="P284" s="51"/>
      <c r="Q284" s="51"/>
      <c r="R284" s="51"/>
      <c r="S284" s="51"/>
      <c r="T284" s="51"/>
      <c r="U284" s="51"/>
      <c r="V284" s="51"/>
      <c r="W284" s="51"/>
      <c r="X284" s="51"/>
      <c r="Y284" s="51"/>
      <c r="Z284" s="51"/>
      <c r="AA284" s="51"/>
      <c r="AB284" s="367">
        <v>839000</v>
      </c>
      <c r="AC284" s="378">
        <v>842000</v>
      </c>
      <c r="AD284" s="514">
        <v>92690</v>
      </c>
      <c r="AE284" s="495">
        <v>85250</v>
      </c>
      <c r="AF284" s="495">
        <v>78350</v>
      </c>
      <c r="AG284" s="495">
        <v>71880</v>
      </c>
      <c r="AH284" s="495">
        <v>65420</v>
      </c>
      <c r="AI284" s="495">
        <v>58950</v>
      </c>
      <c r="AJ284" s="495">
        <v>52480</v>
      </c>
      <c r="AK284" s="504">
        <v>46020</v>
      </c>
      <c r="AL284" s="277">
        <f t="shared" si="13"/>
        <v>44440</v>
      </c>
      <c r="AM284" s="276">
        <f t="shared" si="13"/>
        <v>42860</v>
      </c>
      <c r="AN284" s="368">
        <v>308500</v>
      </c>
    </row>
    <row r="285" spans="1:40" s="98" customFormat="1" ht="13.5" customHeight="1">
      <c r="A285" s="51"/>
      <c r="B285" s="217"/>
      <c r="C285" s="217"/>
      <c r="D285" s="217"/>
      <c r="E285" s="217"/>
      <c r="F285" s="217"/>
      <c r="G285" s="217"/>
      <c r="H285" s="217"/>
      <c r="I285" s="217"/>
      <c r="J285" s="217"/>
      <c r="K285" s="217"/>
      <c r="L285" s="51"/>
      <c r="M285" s="51"/>
      <c r="N285" s="51"/>
      <c r="O285" s="51"/>
      <c r="P285" s="51"/>
      <c r="Q285" s="51"/>
      <c r="R285" s="51"/>
      <c r="S285" s="51"/>
      <c r="T285" s="51"/>
      <c r="U285" s="51"/>
      <c r="V285" s="51"/>
      <c r="W285" s="51"/>
      <c r="X285" s="51"/>
      <c r="Y285" s="51"/>
      <c r="Z285" s="51"/>
      <c r="AA285" s="51"/>
      <c r="AB285" s="367">
        <v>842000</v>
      </c>
      <c r="AC285" s="378">
        <v>845000</v>
      </c>
      <c r="AD285" s="493">
        <v>93360</v>
      </c>
      <c r="AE285" s="495">
        <v>85920</v>
      </c>
      <c r="AF285" s="495">
        <v>78930</v>
      </c>
      <c r="AG285" s="495">
        <v>72460</v>
      </c>
      <c r="AH285" s="495">
        <v>66000</v>
      </c>
      <c r="AI285" s="495">
        <v>59530</v>
      </c>
      <c r="AJ285" s="495">
        <v>53060</v>
      </c>
      <c r="AK285" s="504">
        <v>46600</v>
      </c>
      <c r="AL285" s="277">
        <f t="shared" ref="AL285:AM304" si="14">IF(AK285-$Z$19&gt;0,AK285-$Z$19,0)</f>
        <v>45020</v>
      </c>
      <c r="AM285" s="276">
        <f t="shared" si="14"/>
        <v>43440</v>
      </c>
      <c r="AN285" s="368">
        <v>310100</v>
      </c>
    </row>
    <row r="286" spans="1:40" s="98" customFormat="1" ht="13.5" customHeight="1">
      <c r="A286" s="51"/>
      <c r="B286" s="217"/>
      <c r="C286" s="217"/>
      <c r="D286" s="217"/>
      <c r="E286" s="217"/>
      <c r="F286" s="217"/>
      <c r="G286" s="217"/>
      <c r="H286" s="217"/>
      <c r="I286" s="217"/>
      <c r="J286" s="217"/>
      <c r="K286" s="217"/>
      <c r="L286" s="51"/>
      <c r="M286" s="51"/>
      <c r="N286" s="51"/>
      <c r="O286" s="51"/>
      <c r="P286" s="51"/>
      <c r="Q286" s="51"/>
      <c r="R286" s="51"/>
      <c r="S286" s="51"/>
      <c r="T286" s="51"/>
      <c r="U286" s="51"/>
      <c r="V286" s="51"/>
      <c r="W286" s="51"/>
      <c r="X286" s="51"/>
      <c r="Y286" s="51"/>
      <c r="Z286" s="51"/>
      <c r="AA286" s="51"/>
      <c r="AB286" s="367">
        <v>845000</v>
      </c>
      <c r="AC286" s="378">
        <v>848000</v>
      </c>
      <c r="AD286" s="493">
        <v>94020</v>
      </c>
      <c r="AE286" s="495">
        <v>86590</v>
      </c>
      <c r="AF286" s="495">
        <v>79520</v>
      </c>
      <c r="AG286" s="495">
        <v>73040</v>
      </c>
      <c r="AH286" s="495">
        <v>66580</v>
      </c>
      <c r="AI286" s="495">
        <v>60120</v>
      </c>
      <c r="AJ286" s="495">
        <v>53640</v>
      </c>
      <c r="AK286" s="504">
        <v>47180</v>
      </c>
      <c r="AL286" s="277">
        <f t="shared" si="14"/>
        <v>45600</v>
      </c>
      <c r="AM286" s="276">
        <f t="shared" si="14"/>
        <v>44020</v>
      </c>
      <c r="AN286" s="368">
        <v>311600</v>
      </c>
    </row>
    <row r="287" spans="1:40" s="98" customFormat="1" ht="13.5" customHeight="1">
      <c r="A287" s="51"/>
      <c r="B287" s="217"/>
      <c r="C287" s="217"/>
      <c r="D287" s="217"/>
      <c r="E287" s="217"/>
      <c r="F287" s="217"/>
      <c r="G287" s="217"/>
      <c r="H287" s="217"/>
      <c r="I287" s="217"/>
      <c r="J287" s="217"/>
      <c r="K287" s="217"/>
      <c r="L287" s="51"/>
      <c r="M287" s="51"/>
      <c r="N287" s="51"/>
      <c r="O287" s="51"/>
      <c r="P287" s="51"/>
      <c r="Q287" s="51"/>
      <c r="R287" s="51"/>
      <c r="S287" s="51"/>
      <c r="T287" s="51"/>
      <c r="U287" s="51"/>
      <c r="V287" s="51"/>
      <c r="W287" s="51"/>
      <c r="X287" s="51"/>
      <c r="Y287" s="51"/>
      <c r="Z287" s="51"/>
      <c r="AA287" s="51"/>
      <c r="AB287" s="367">
        <v>848000</v>
      </c>
      <c r="AC287" s="378">
        <v>851000</v>
      </c>
      <c r="AD287" s="493">
        <v>94700</v>
      </c>
      <c r="AE287" s="495">
        <v>87260</v>
      </c>
      <c r="AF287" s="495">
        <v>80100</v>
      </c>
      <c r="AG287" s="495">
        <v>73620</v>
      </c>
      <c r="AH287" s="495">
        <v>67160</v>
      </c>
      <c r="AI287" s="495">
        <v>60700</v>
      </c>
      <c r="AJ287" s="495">
        <v>54230</v>
      </c>
      <c r="AK287" s="504">
        <v>47760</v>
      </c>
      <c r="AL287" s="277">
        <f t="shared" si="14"/>
        <v>46180</v>
      </c>
      <c r="AM287" s="276">
        <f t="shared" si="14"/>
        <v>44600</v>
      </c>
      <c r="AN287" s="368">
        <v>313100</v>
      </c>
    </row>
    <row r="288" spans="1:40" s="98" customFormat="1" ht="13.5" customHeight="1">
      <c r="A288" s="51"/>
      <c r="B288" s="217"/>
      <c r="C288" s="217"/>
      <c r="D288" s="217"/>
      <c r="E288" s="217"/>
      <c r="F288" s="217"/>
      <c r="G288" s="217"/>
      <c r="H288" s="217"/>
      <c r="I288" s="217"/>
      <c r="J288" s="217"/>
      <c r="K288" s="217"/>
      <c r="L288" s="51"/>
      <c r="M288" s="51"/>
      <c r="N288" s="51"/>
      <c r="O288" s="51"/>
      <c r="P288" s="51"/>
      <c r="Q288" s="51"/>
      <c r="R288" s="51"/>
      <c r="S288" s="51"/>
      <c r="T288" s="51"/>
      <c r="U288" s="51"/>
      <c r="V288" s="51"/>
      <c r="W288" s="51"/>
      <c r="X288" s="51"/>
      <c r="Y288" s="51"/>
      <c r="Z288" s="51"/>
      <c r="AA288" s="51"/>
      <c r="AB288" s="371">
        <v>851000</v>
      </c>
      <c r="AC288" s="379">
        <v>854000</v>
      </c>
      <c r="AD288" s="494">
        <v>95360</v>
      </c>
      <c r="AE288" s="496">
        <v>87930</v>
      </c>
      <c r="AF288" s="496">
        <v>80680</v>
      </c>
      <c r="AG288" s="496">
        <v>74210</v>
      </c>
      <c r="AH288" s="496">
        <v>67740</v>
      </c>
      <c r="AI288" s="496">
        <v>61280</v>
      </c>
      <c r="AJ288" s="496">
        <v>54810</v>
      </c>
      <c r="AK288" s="503">
        <v>48340</v>
      </c>
      <c r="AL288" s="277">
        <f t="shared" si="14"/>
        <v>46760</v>
      </c>
      <c r="AM288" s="276">
        <f t="shared" si="14"/>
        <v>45180</v>
      </c>
      <c r="AN288" s="373">
        <v>314700</v>
      </c>
    </row>
    <row r="289" spans="1:40" s="98" customFormat="1" ht="13.5" customHeight="1">
      <c r="A289" s="51"/>
      <c r="B289" s="217"/>
      <c r="C289" s="217"/>
      <c r="D289" s="217"/>
      <c r="E289" s="217"/>
      <c r="F289" s="217"/>
      <c r="G289" s="217"/>
      <c r="H289" s="217"/>
      <c r="I289" s="217"/>
      <c r="J289" s="217"/>
      <c r="K289" s="217"/>
      <c r="L289" s="51"/>
      <c r="M289" s="51"/>
      <c r="N289" s="51"/>
      <c r="O289" s="51"/>
      <c r="P289" s="51"/>
      <c r="Q289" s="51"/>
      <c r="R289" s="51"/>
      <c r="S289" s="51"/>
      <c r="T289" s="51"/>
      <c r="U289" s="51"/>
      <c r="V289" s="51"/>
      <c r="W289" s="51"/>
      <c r="X289" s="51"/>
      <c r="Y289" s="51"/>
      <c r="Z289" s="51"/>
      <c r="AA289" s="51"/>
      <c r="AB289" s="367">
        <v>854000</v>
      </c>
      <c r="AC289" s="378">
        <v>857000</v>
      </c>
      <c r="AD289" s="514">
        <v>96040</v>
      </c>
      <c r="AE289" s="495">
        <v>88600</v>
      </c>
      <c r="AF289" s="495">
        <v>81260</v>
      </c>
      <c r="AG289" s="495">
        <v>74790</v>
      </c>
      <c r="AH289" s="495">
        <v>68330</v>
      </c>
      <c r="AI289" s="495">
        <v>61860</v>
      </c>
      <c r="AJ289" s="495">
        <v>55390</v>
      </c>
      <c r="AK289" s="504">
        <v>48930</v>
      </c>
      <c r="AL289" s="277">
        <f t="shared" si="14"/>
        <v>47350</v>
      </c>
      <c r="AM289" s="276">
        <f t="shared" si="14"/>
        <v>45770</v>
      </c>
      <c r="AN289" s="368">
        <v>316300</v>
      </c>
    </row>
    <row r="290" spans="1:40" s="98" customFormat="1" ht="13.5" customHeight="1">
      <c r="A290" s="51"/>
      <c r="B290" s="217"/>
      <c r="C290" s="217"/>
      <c r="D290" s="217"/>
      <c r="E290" s="217"/>
      <c r="F290" s="217"/>
      <c r="G290" s="217"/>
      <c r="H290" s="217"/>
      <c r="I290" s="217"/>
      <c r="J290" s="217"/>
      <c r="K290" s="217"/>
      <c r="L290" s="51"/>
      <c r="M290" s="51"/>
      <c r="N290" s="51"/>
      <c r="O290" s="51"/>
      <c r="P290" s="51"/>
      <c r="Q290" s="51"/>
      <c r="R290" s="51"/>
      <c r="S290" s="51"/>
      <c r="T290" s="51"/>
      <c r="U290" s="51"/>
      <c r="V290" s="51"/>
      <c r="W290" s="51"/>
      <c r="X290" s="51"/>
      <c r="Y290" s="51"/>
      <c r="Z290" s="51"/>
      <c r="AA290" s="51"/>
      <c r="AB290" s="367">
        <v>857000</v>
      </c>
      <c r="AC290" s="378">
        <v>860000</v>
      </c>
      <c r="AD290" s="493">
        <v>96710</v>
      </c>
      <c r="AE290" s="495">
        <v>89270</v>
      </c>
      <c r="AF290" s="495">
        <v>81840</v>
      </c>
      <c r="AG290" s="495">
        <v>75370</v>
      </c>
      <c r="AH290" s="495">
        <v>68910</v>
      </c>
      <c r="AI290" s="495">
        <v>62440</v>
      </c>
      <c r="AJ290" s="495">
        <v>55970</v>
      </c>
      <c r="AK290" s="504">
        <v>49510</v>
      </c>
      <c r="AL290" s="277">
        <f t="shared" si="14"/>
        <v>47930</v>
      </c>
      <c r="AM290" s="276">
        <f t="shared" si="14"/>
        <v>46350</v>
      </c>
      <c r="AN290" s="368">
        <v>317800</v>
      </c>
    </row>
    <row r="291" spans="1:40" s="98" customFormat="1" ht="13.5" customHeight="1">
      <c r="A291" s="51"/>
      <c r="B291" s="217"/>
      <c r="C291" s="217"/>
      <c r="D291" s="217"/>
      <c r="E291" s="217"/>
      <c r="F291" s="217"/>
      <c r="G291" s="217"/>
      <c r="H291" s="217"/>
      <c r="I291" s="217"/>
      <c r="J291" s="217"/>
      <c r="K291" s="217"/>
      <c r="L291" s="51"/>
      <c r="M291" s="51"/>
      <c r="N291" s="51"/>
      <c r="O291" s="51"/>
      <c r="P291" s="51"/>
      <c r="Q291" s="51"/>
      <c r="R291" s="51"/>
      <c r="S291" s="51"/>
      <c r="T291" s="51"/>
      <c r="U291" s="51"/>
      <c r="V291" s="51"/>
      <c r="W291" s="51"/>
      <c r="X291" s="51"/>
      <c r="Y291" s="51"/>
      <c r="Z291" s="51"/>
      <c r="AA291" s="51"/>
      <c r="AB291" s="367">
        <v>860000</v>
      </c>
      <c r="AC291" s="378">
        <v>863000</v>
      </c>
      <c r="AD291" s="493">
        <v>97370</v>
      </c>
      <c r="AE291" s="495">
        <v>89940</v>
      </c>
      <c r="AF291" s="495">
        <v>82500</v>
      </c>
      <c r="AG291" s="495">
        <v>75950</v>
      </c>
      <c r="AH291" s="495">
        <v>69490</v>
      </c>
      <c r="AI291" s="495">
        <v>63030</v>
      </c>
      <c r="AJ291" s="495">
        <v>56550</v>
      </c>
      <c r="AK291" s="504">
        <v>50090</v>
      </c>
      <c r="AL291" s="277">
        <f t="shared" si="14"/>
        <v>48510</v>
      </c>
      <c r="AM291" s="276">
        <f t="shared" si="14"/>
        <v>46930</v>
      </c>
      <c r="AN291" s="368">
        <v>319400</v>
      </c>
    </row>
    <row r="292" spans="1:40" s="98" customFormat="1" ht="13.5" customHeight="1">
      <c r="A292" s="51"/>
      <c r="B292" s="217"/>
      <c r="C292" s="217"/>
      <c r="D292" s="217"/>
      <c r="E292" s="217"/>
      <c r="F292" s="217"/>
      <c r="G292" s="217"/>
      <c r="H292" s="217"/>
      <c r="I292" s="217"/>
      <c r="J292" s="217"/>
      <c r="K292" s="217"/>
      <c r="L292" s="51"/>
      <c r="M292" s="51"/>
      <c r="N292" s="51"/>
      <c r="O292" s="51"/>
      <c r="P292" s="51"/>
      <c r="Q292" s="51"/>
      <c r="R292" s="51"/>
      <c r="S292" s="51"/>
      <c r="T292" s="51"/>
      <c r="U292" s="51"/>
      <c r="V292" s="51"/>
      <c r="W292" s="51"/>
      <c r="X292" s="51"/>
      <c r="Y292" s="51"/>
      <c r="Z292" s="51"/>
      <c r="AA292" s="51"/>
      <c r="AB292" s="367">
        <v>863000</v>
      </c>
      <c r="AC292" s="378">
        <v>866000</v>
      </c>
      <c r="AD292" s="493">
        <v>98050</v>
      </c>
      <c r="AE292" s="495">
        <v>90600</v>
      </c>
      <c r="AF292" s="495">
        <v>83170</v>
      </c>
      <c r="AG292" s="495">
        <v>76530</v>
      </c>
      <c r="AH292" s="495">
        <v>70070</v>
      </c>
      <c r="AI292" s="495">
        <v>63610</v>
      </c>
      <c r="AJ292" s="495">
        <v>57140</v>
      </c>
      <c r="AK292" s="504">
        <v>50670</v>
      </c>
      <c r="AL292" s="277">
        <f t="shared" si="14"/>
        <v>49090</v>
      </c>
      <c r="AM292" s="276">
        <f t="shared" si="14"/>
        <v>47510</v>
      </c>
      <c r="AN292" s="368">
        <v>320900</v>
      </c>
    </row>
    <row r="293" spans="1:40" s="98" customFormat="1" ht="13.5" customHeight="1">
      <c r="A293" s="51"/>
      <c r="B293" s="217"/>
      <c r="C293" s="217"/>
      <c r="D293" s="217"/>
      <c r="E293" s="217"/>
      <c r="F293" s="217"/>
      <c r="G293" s="217"/>
      <c r="H293" s="217"/>
      <c r="I293" s="217"/>
      <c r="J293" s="217"/>
      <c r="K293" s="217"/>
      <c r="L293" s="51"/>
      <c r="M293" s="51"/>
      <c r="N293" s="51"/>
      <c r="O293" s="51"/>
      <c r="P293" s="51"/>
      <c r="Q293" s="51"/>
      <c r="R293" s="51"/>
      <c r="S293" s="51"/>
      <c r="T293" s="51"/>
      <c r="U293" s="51"/>
      <c r="V293" s="51"/>
      <c r="W293" s="51"/>
      <c r="X293" s="51"/>
      <c r="Y293" s="51"/>
      <c r="Z293" s="51"/>
      <c r="AA293" s="51"/>
      <c r="AB293" s="371">
        <v>866000</v>
      </c>
      <c r="AC293" s="379">
        <v>869000</v>
      </c>
      <c r="AD293" s="494">
        <v>98710</v>
      </c>
      <c r="AE293" s="496">
        <v>91280</v>
      </c>
      <c r="AF293" s="496">
        <v>83840</v>
      </c>
      <c r="AG293" s="496">
        <v>77120</v>
      </c>
      <c r="AH293" s="496">
        <v>70650</v>
      </c>
      <c r="AI293" s="496">
        <v>64190</v>
      </c>
      <c r="AJ293" s="496">
        <v>57720</v>
      </c>
      <c r="AK293" s="503">
        <v>51250</v>
      </c>
      <c r="AL293" s="277">
        <f t="shared" si="14"/>
        <v>49670</v>
      </c>
      <c r="AM293" s="276">
        <f t="shared" si="14"/>
        <v>48090</v>
      </c>
      <c r="AN293" s="373">
        <v>322400</v>
      </c>
    </row>
    <row r="294" spans="1:40" s="98" customFormat="1" ht="13.5" customHeight="1">
      <c r="A294" s="51"/>
      <c r="B294" s="217"/>
      <c r="C294" s="217"/>
      <c r="D294" s="217"/>
      <c r="E294" s="217"/>
      <c r="F294" s="217"/>
      <c r="G294" s="217"/>
      <c r="H294" s="217"/>
      <c r="I294" s="217"/>
      <c r="J294" s="217"/>
      <c r="K294" s="217"/>
      <c r="L294" s="51"/>
      <c r="M294" s="51"/>
      <c r="N294" s="51"/>
      <c r="O294" s="51"/>
      <c r="P294" s="51"/>
      <c r="Q294" s="51"/>
      <c r="R294" s="51"/>
      <c r="S294" s="51"/>
      <c r="T294" s="51"/>
      <c r="U294" s="51"/>
      <c r="V294" s="51"/>
      <c r="W294" s="51"/>
      <c r="X294" s="51"/>
      <c r="Y294" s="51"/>
      <c r="Z294" s="51"/>
      <c r="AA294" s="51"/>
      <c r="AB294" s="367">
        <v>869000</v>
      </c>
      <c r="AC294" s="378">
        <v>872000</v>
      </c>
      <c r="AD294" s="514">
        <v>99380</v>
      </c>
      <c r="AE294" s="495">
        <v>91940</v>
      </c>
      <c r="AF294" s="495">
        <v>84510</v>
      </c>
      <c r="AG294" s="495">
        <v>77700</v>
      </c>
      <c r="AH294" s="495">
        <v>71240</v>
      </c>
      <c r="AI294" s="495">
        <v>64770</v>
      </c>
      <c r="AJ294" s="495">
        <v>58300</v>
      </c>
      <c r="AK294" s="504">
        <v>51840</v>
      </c>
      <c r="AL294" s="277">
        <f t="shared" si="14"/>
        <v>50260</v>
      </c>
      <c r="AM294" s="276">
        <f t="shared" si="14"/>
        <v>48680</v>
      </c>
      <c r="AN294" s="368">
        <v>324000</v>
      </c>
    </row>
    <row r="295" spans="1:40" s="98" customFormat="1" ht="13.5" customHeight="1">
      <c r="A295" s="51"/>
      <c r="B295" s="217"/>
      <c r="C295" s="217"/>
      <c r="D295" s="217"/>
      <c r="E295" s="217"/>
      <c r="F295" s="217"/>
      <c r="G295" s="217"/>
      <c r="H295" s="217"/>
      <c r="I295" s="217"/>
      <c r="J295" s="217"/>
      <c r="K295" s="217"/>
      <c r="L295" s="51"/>
      <c r="M295" s="51"/>
      <c r="N295" s="51"/>
      <c r="O295" s="51"/>
      <c r="P295" s="51"/>
      <c r="Q295" s="51"/>
      <c r="R295" s="51"/>
      <c r="S295" s="51"/>
      <c r="T295" s="51"/>
      <c r="U295" s="51"/>
      <c r="V295" s="51"/>
      <c r="W295" s="51"/>
      <c r="X295" s="51"/>
      <c r="Y295" s="51"/>
      <c r="Z295" s="51"/>
      <c r="AA295" s="51"/>
      <c r="AB295" s="367">
        <v>872000</v>
      </c>
      <c r="AC295" s="378">
        <v>875000</v>
      </c>
      <c r="AD295" s="493">
        <v>100050</v>
      </c>
      <c r="AE295" s="495">
        <v>92610</v>
      </c>
      <c r="AF295" s="495">
        <v>85180</v>
      </c>
      <c r="AG295" s="495">
        <v>78280</v>
      </c>
      <c r="AH295" s="495">
        <v>71820</v>
      </c>
      <c r="AI295" s="495">
        <v>65350</v>
      </c>
      <c r="AJ295" s="495">
        <v>58880</v>
      </c>
      <c r="AK295" s="504">
        <v>52420</v>
      </c>
      <c r="AL295" s="277">
        <f t="shared" si="14"/>
        <v>50840</v>
      </c>
      <c r="AM295" s="276">
        <f t="shared" si="14"/>
        <v>49260</v>
      </c>
      <c r="AN295" s="368">
        <v>325600</v>
      </c>
    </row>
    <row r="296" spans="1:40" s="98" customFormat="1" ht="13.5" customHeight="1">
      <c r="A296" s="51"/>
      <c r="B296" s="217"/>
      <c r="C296" s="217"/>
      <c r="D296" s="217"/>
      <c r="E296" s="217"/>
      <c r="F296" s="217"/>
      <c r="G296" s="217"/>
      <c r="H296" s="217"/>
      <c r="I296" s="217"/>
      <c r="J296" s="217"/>
      <c r="K296" s="217"/>
      <c r="L296" s="51"/>
      <c r="M296" s="51"/>
      <c r="N296" s="51"/>
      <c r="O296" s="51"/>
      <c r="P296" s="51"/>
      <c r="Q296" s="51"/>
      <c r="R296" s="51"/>
      <c r="S296" s="51"/>
      <c r="T296" s="51"/>
      <c r="U296" s="51"/>
      <c r="V296" s="51"/>
      <c r="W296" s="51"/>
      <c r="X296" s="51"/>
      <c r="Y296" s="51"/>
      <c r="Z296" s="51"/>
      <c r="AA296" s="51"/>
      <c r="AB296" s="367">
        <v>875000</v>
      </c>
      <c r="AC296" s="378">
        <v>878000</v>
      </c>
      <c r="AD296" s="493">
        <v>100720</v>
      </c>
      <c r="AE296" s="495">
        <v>93290</v>
      </c>
      <c r="AF296" s="495">
        <v>85850</v>
      </c>
      <c r="AG296" s="495">
        <v>78860</v>
      </c>
      <c r="AH296" s="495">
        <v>72400</v>
      </c>
      <c r="AI296" s="495">
        <v>65940</v>
      </c>
      <c r="AJ296" s="495">
        <v>59460</v>
      </c>
      <c r="AK296" s="504">
        <v>53000</v>
      </c>
      <c r="AL296" s="277">
        <f t="shared" si="14"/>
        <v>51420</v>
      </c>
      <c r="AM296" s="276">
        <f t="shared" si="14"/>
        <v>49840</v>
      </c>
      <c r="AN296" s="368">
        <v>327100</v>
      </c>
    </row>
    <row r="297" spans="1:40" s="98" customFormat="1" ht="13.5" customHeight="1">
      <c r="A297" s="51"/>
      <c r="B297" s="217"/>
      <c r="C297" s="217"/>
      <c r="D297" s="217"/>
      <c r="E297" s="217"/>
      <c r="F297" s="217"/>
      <c r="G297" s="217"/>
      <c r="H297" s="217"/>
      <c r="I297" s="217"/>
      <c r="J297" s="217"/>
      <c r="K297" s="217"/>
      <c r="L297" s="51"/>
      <c r="M297" s="51"/>
      <c r="N297" s="51"/>
      <c r="O297" s="51"/>
      <c r="P297" s="51"/>
      <c r="Q297" s="51"/>
      <c r="R297" s="51"/>
      <c r="S297" s="51"/>
      <c r="T297" s="51"/>
      <c r="U297" s="51"/>
      <c r="V297" s="51"/>
      <c r="W297" s="51"/>
      <c r="X297" s="51"/>
      <c r="Y297" s="51"/>
      <c r="Z297" s="51"/>
      <c r="AA297" s="51"/>
      <c r="AB297" s="367">
        <v>878000</v>
      </c>
      <c r="AC297" s="378">
        <v>881000</v>
      </c>
      <c r="AD297" s="493">
        <v>101390</v>
      </c>
      <c r="AE297" s="495">
        <v>93950</v>
      </c>
      <c r="AF297" s="495">
        <v>86520</v>
      </c>
      <c r="AG297" s="495">
        <v>79440</v>
      </c>
      <c r="AH297" s="495">
        <v>72980</v>
      </c>
      <c r="AI297" s="495">
        <v>66520</v>
      </c>
      <c r="AJ297" s="495">
        <v>60050</v>
      </c>
      <c r="AK297" s="504">
        <v>53580</v>
      </c>
      <c r="AL297" s="277">
        <f t="shared" si="14"/>
        <v>52000</v>
      </c>
      <c r="AM297" s="276">
        <f t="shared" si="14"/>
        <v>50420</v>
      </c>
      <c r="AN297" s="368">
        <v>328700</v>
      </c>
    </row>
    <row r="298" spans="1:40" s="98" customFormat="1" ht="13.5" customHeight="1">
      <c r="A298" s="51"/>
      <c r="B298" s="217"/>
      <c r="C298" s="217"/>
      <c r="D298" s="217"/>
      <c r="E298" s="217"/>
      <c r="F298" s="217"/>
      <c r="G298" s="217"/>
      <c r="H298" s="217"/>
      <c r="I298" s="217"/>
      <c r="J298" s="217"/>
      <c r="K298" s="217"/>
      <c r="L298" s="51"/>
      <c r="M298" s="51"/>
      <c r="N298" s="51"/>
      <c r="O298" s="51"/>
      <c r="P298" s="51"/>
      <c r="Q298" s="51"/>
      <c r="R298" s="51"/>
      <c r="S298" s="51"/>
      <c r="T298" s="51"/>
      <c r="U298" s="51"/>
      <c r="V298" s="51"/>
      <c r="W298" s="51"/>
      <c r="X298" s="51"/>
      <c r="Y298" s="51"/>
      <c r="Z298" s="51"/>
      <c r="AA298" s="51"/>
      <c r="AB298" s="371">
        <v>881000</v>
      </c>
      <c r="AC298" s="379">
        <v>884000</v>
      </c>
      <c r="AD298" s="494">
        <v>102060</v>
      </c>
      <c r="AE298" s="496">
        <v>94630</v>
      </c>
      <c r="AF298" s="496">
        <v>87180</v>
      </c>
      <c r="AG298" s="496">
        <v>80030</v>
      </c>
      <c r="AH298" s="496">
        <v>73560</v>
      </c>
      <c r="AI298" s="496">
        <v>67100</v>
      </c>
      <c r="AJ298" s="496">
        <v>60630</v>
      </c>
      <c r="AK298" s="503">
        <v>54160</v>
      </c>
      <c r="AL298" s="277">
        <f t="shared" si="14"/>
        <v>52580</v>
      </c>
      <c r="AM298" s="276">
        <f t="shared" si="14"/>
        <v>51000</v>
      </c>
      <c r="AN298" s="373">
        <v>330200</v>
      </c>
    </row>
    <row r="299" spans="1:40" s="98" customFormat="1" ht="13.5" customHeight="1">
      <c r="A299" s="51"/>
      <c r="B299" s="217"/>
      <c r="C299" s="217"/>
      <c r="D299" s="217"/>
      <c r="E299" s="217"/>
      <c r="F299" s="217"/>
      <c r="G299" s="217"/>
      <c r="H299" s="217"/>
      <c r="I299" s="217"/>
      <c r="J299" s="217"/>
      <c r="K299" s="217"/>
      <c r="L299" s="51"/>
      <c r="M299" s="51"/>
      <c r="N299" s="51"/>
      <c r="O299" s="51"/>
      <c r="P299" s="51"/>
      <c r="Q299" s="51"/>
      <c r="R299" s="51"/>
      <c r="S299" s="51"/>
      <c r="T299" s="51"/>
      <c r="U299" s="51"/>
      <c r="V299" s="51"/>
      <c r="W299" s="51"/>
      <c r="X299" s="51"/>
      <c r="Y299" s="51"/>
      <c r="Z299" s="51"/>
      <c r="AA299" s="51"/>
      <c r="AB299" s="416">
        <v>884000</v>
      </c>
      <c r="AC299" s="417">
        <v>887000</v>
      </c>
      <c r="AD299" s="514">
        <v>102720</v>
      </c>
      <c r="AE299" s="498">
        <v>95290</v>
      </c>
      <c r="AF299" s="498">
        <v>87860</v>
      </c>
      <c r="AG299" s="498">
        <v>80610</v>
      </c>
      <c r="AH299" s="498">
        <v>74150</v>
      </c>
      <c r="AI299" s="498">
        <v>67680</v>
      </c>
      <c r="AJ299" s="498">
        <v>61210</v>
      </c>
      <c r="AK299" s="505">
        <v>54750</v>
      </c>
      <c r="AL299" s="277">
        <f t="shared" si="14"/>
        <v>53170</v>
      </c>
      <c r="AM299" s="276">
        <f t="shared" si="14"/>
        <v>51590</v>
      </c>
      <c r="AN299" s="419">
        <v>331700</v>
      </c>
    </row>
    <row r="300" spans="1:40" s="98" customFormat="1" ht="13.5" customHeight="1">
      <c r="A300" s="51"/>
      <c r="B300" s="217"/>
      <c r="C300" s="217"/>
      <c r="D300" s="217"/>
      <c r="E300" s="217"/>
      <c r="F300" s="217"/>
      <c r="G300" s="217"/>
      <c r="H300" s="217"/>
      <c r="I300" s="217"/>
      <c r="J300" s="217"/>
      <c r="K300" s="217"/>
      <c r="L300" s="51"/>
      <c r="M300" s="51"/>
      <c r="N300" s="51"/>
      <c r="O300" s="51"/>
      <c r="P300" s="51"/>
      <c r="Q300" s="51"/>
      <c r="R300" s="51"/>
      <c r="S300" s="51"/>
      <c r="T300" s="51"/>
      <c r="U300" s="51"/>
      <c r="V300" s="51"/>
      <c r="W300" s="51"/>
      <c r="X300" s="51"/>
      <c r="Y300" s="51"/>
      <c r="Z300" s="51"/>
      <c r="AA300" s="51"/>
      <c r="AB300" s="437">
        <v>887000</v>
      </c>
      <c r="AC300" s="438">
        <v>890000</v>
      </c>
      <c r="AD300" s="516">
        <v>103400</v>
      </c>
      <c r="AE300" s="517">
        <v>95960</v>
      </c>
      <c r="AF300" s="517">
        <v>88520</v>
      </c>
      <c r="AG300" s="517">
        <v>81190</v>
      </c>
      <c r="AH300" s="517">
        <v>74730</v>
      </c>
      <c r="AI300" s="517">
        <v>68260</v>
      </c>
      <c r="AJ300" s="517">
        <v>61790</v>
      </c>
      <c r="AK300" s="518">
        <v>55330</v>
      </c>
      <c r="AL300" s="277">
        <f t="shared" si="14"/>
        <v>53750</v>
      </c>
      <c r="AM300" s="276">
        <f t="shared" si="14"/>
        <v>52170</v>
      </c>
      <c r="AN300" s="364">
        <v>333300</v>
      </c>
    </row>
    <row r="301" spans="1:40" s="98" customFormat="1" ht="13.5" customHeight="1">
      <c r="A301" s="51"/>
      <c r="B301" s="217"/>
      <c r="C301" s="217"/>
      <c r="D301" s="217"/>
      <c r="E301" s="217"/>
      <c r="F301" s="217"/>
      <c r="G301" s="217"/>
      <c r="H301" s="217"/>
      <c r="I301" s="217"/>
      <c r="J301" s="217"/>
      <c r="K301" s="217"/>
      <c r="L301" s="51"/>
      <c r="M301" s="51"/>
      <c r="N301" s="51"/>
      <c r="O301" s="51"/>
      <c r="P301" s="51"/>
      <c r="Q301" s="51"/>
      <c r="R301" s="51"/>
      <c r="S301" s="51"/>
      <c r="T301" s="51"/>
      <c r="U301" s="51"/>
      <c r="V301" s="51"/>
      <c r="W301" s="51"/>
      <c r="X301" s="51"/>
      <c r="Y301" s="51"/>
      <c r="Z301" s="51"/>
      <c r="AA301" s="51"/>
      <c r="AB301" s="367">
        <v>890000</v>
      </c>
      <c r="AC301" s="378">
        <v>893000</v>
      </c>
      <c r="AD301" s="493">
        <v>104070</v>
      </c>
      <c r="AE301" s="495">
        <v>96630</v>
      </c>
      <c r="AF301" s="495">
        <v>89190</v>
      </c>
      <c r="AG301" s="495">
        <v>81770</v>
      </c>
      <c r="AH301" s="495">
        <v>75310</v>
      </c>
      <c r="AI301" s="495">
        <v>68850</v>
      </c>
      <c r="AJ301" s="495">
        <v>62370</v>
      </c>
      <c r="AK301" s="504">
        <v>55910</v>
      </c>
      <c r="AL301" s="277">
        <f t="shared" si="14"/>
        <v>54330</v>
      </c>
      <c r="AM301" s="276">
        <f t="shared" si="14"/>
        <v>52750</v>
      </c>
      <c r="AN301" s="368">
        <v>334800</v>
      </c>
    </row>
    <row r="302" spans="1:40" s="98" customFormat="1" ht="13.5" customHeight="1">
      <c r="A302" s="51"/>
      <c r="B302" s="217"/>
      <c r="C302" s="217"/>
      <c r="D302" s="217"/>
      <c r="E302" s="217"/>
      <c r="F302" s="217"/>
      <c r="G302" s="217"/>
      <c r="H302" s="217"/>
      <c r="I302" s="217"/>
      <c r="J302" s="217"/>
      <c r="K302" s="217"/>
      <c r="L302" s="51"/>
      <c r="M302" s="51"/>
      <c r="N302" s="51"/>
      <c r="O302" s="51"/>
      <c r="P302" s="51"/>
      <c r="Q302" s="51"/>
      <c r="R302" s="51"/>
      <c r="S302" s="51"/>
      <c r="T302" s="51"/>
      <c r="U302" s="51"/>
      <c r="V302" s="51"/>
      <c r="W302" s="51"/>
      <c r="X302" s="51"/>
      <c r="Y302" s="51"/>
      <c r="Z302" s="51"/>
      <c r="AA302" s="51"/>
      <c r="AB302" s="367">
        <v>893000</v>
      </c>
      <c r="AC302" s="378">
        <v>896000</v>
      </c>
      <c r="AD302" s="493">
        <v>104730</v>
      </c>
      <c r="AE302" s="495">
        <v>97300</v>
      </c>
      <c r="AF302" s="495">
        <v>89860</v>
      </c>
      <c r="AG302" s="495">
        <v>82430</v>
      </c>
      <c r="AH302" s="495">
        <v>75890</v>
      </c>
      <c r="AI302" s="495">
        <v>69430</v>
      </c>
      <c r="AJ302" s="495">
        <v>62950</v>
      </c>
      <c r="AK302" s="504">
        <v>56490</v>
      </c>
      <c r="AL302" s="277">
        <f t="shared" si="14"/>
        <v>54910</v>
      </c>
      <c r="AM302" s="276">
        <f t="shared" si="14"/>
        <v>53330</v>
      </c>
      <c r="AN302" s="368">
        <v>336400</v>
      </c>
    </row>
    <row r="303" spans="1:40" s="98" customFormat="1" ht="13.5" customHeight="1">
      <c r="A303" s="51"/>
      <c r="B303" s="217"/>
      <c r="C303" s="217"/>
      <c r="D303" s="217"/>
      <c r="E303" s="217"/>
      <c r="F303" s="217"/>
      <c r="G303" s="217"/>
      <c r="H303" s="217"/>
      <c r="I303" s="217"/>
      <c r="J303" s="217"/>
      <c r="K303" s="217"/>
      <c r="L303" s="51"/>
      <c r="M303" s="51"/>
      <c r="N303" s="51"/>
      <c r="O303" s="51"/>
      <c r="P303" s="51"/>
      <c r="Q303" s="51"/>
      <c r="R303" s="51"/>
      <c r="S303" s="51"/>
      <c r="T303" s="51"/>
      <c r="U303" s="51"/>
      <c r="V303" s="51"/>
      <c r="W303" s="51"/>
      <c r="X303" s="51"/>
      <c r="Y303" s="51"/>
      <c r="Z303" s="51"/>
      <c r="AA303" s="51"/>
      <c r="AB303" s="371">
        <v>896000</v>
      </c>
      <c r="AC303" s="379">
        <v>899000</v>
      </c>
      <c r="AD303" s="494">
        <v>105410</v>
      </c>
      <c r="AE303" s="496">
        <v>97960</v>
      </c>
      <c r="AF303" s="496">
        <v>90530</v>
      </c>
      <c r="AG303" s="496">
        <v>83100</v>
      </c>
      <c r="AH303" s="496">
        <v>76470</v>
      </c>
      <c r="AI303" s="496">
        <v>70010</v>
      </c>
      <c r="AJ303" s="496">
        <v>63540</v>
      </c>
      <c r="AK303" s="503">
        <v>57070</v>
      </c>
      <c r="AL303" s="277">
        <f t="shared" si="14"/>
        <v>55490</v>
      </c>
      <c r="AM303" s="276">
        <f t="shared" si="14"/>
        <v>53910</v>
      </c>
      <c r="AN303" s="373">
        <v>338000</v>
      </c>
    </row>
    <row r="304" spans="1:40" s="98" customFormat="1" ht="13.5" customHeight="1">
      <c r="A304" s="51"/>
      <c r="B304" s="217"/>
      <c r="C304" s="217"/>
      <c r="D304" s="217"/>
      <c r="E304" s="217"/>
      <c r="F304" s="217"/>
      <c r="G304" s="217"/>
      <c r="H304" s="217"/>
      <c r="I304" s="217"/>
      <c r="J304" s="217"/>
      <c r="K304" s="217"/>
      <c r="L304" s="51"/>
      <c r="M304" s="51"/>
      <c r="N304" s="51"/>
      <c r="O304" s="51"/>
      <c r="P304" s="51"/>
      <c r="Q304" s="51"/>
      <c r="R304" s="51"/>
      <c r="S304" s="51"/>
      <c r="T304" s="51"/>
      <c r="U304" s="51"/>
      <c r="V304" s="51"/>
      <c r="W304" s="51"/>
      <c r="X304" s="51"/>
      <c r="Y304" s="51"/>
      <c r="Z304" s="51"/>
      <c r="AA304" s="51"/>
      <c r="AB304" s="367">
        <v>899000</v>
      </c>
      <c r="AC304" s="378">
        <v>902000</v>
      </c>
      <c r="AD304" s="493">
        <v>106070</v>
      </c>
      <c r="AE304" s="495">
        <v>98640</v>
      </c>
      <c r="AF304" s="495">
        <v>91210</v>
      </c>
      <c r="AG304" s="495">
        <v>83760</v>
      </c>
      <c r="AH304" s="495">
        <v>77050</v>
      </c>
      <c r="AI304" s="495">
        <v>70590</v>
      </c>
      <c r="AJ304" s="495">
        <v>64120</v>
      </c>
      <c r="AK304" s="504">
        <v>57660</v>
      </c>
      <c r="AL304" s="277">
        <f t="shared" si="14"/>
        <v>56080</v>
      </c>
      <c r="AM304" s="276">
        <f t="shared" si="14"/>
        <v>54500</v>
      </c>
      <c r="AN304" s="368">
        <v>339500</v>
      </c>
    </row>
    <row r="305" spans="1:40" s="98" customFormat="1" ht="13.5" customHeight="1">
      <c r="A305" s="51"/>
      <c r="B305" s="217"/>
      <c r="C305" s="217"/>
      <c r="D305" s="217"/>
      <c r="E305" s="217"/>
      <c r="F305" s="217"/>
      <c r="G305" s="217"/>
      <c r="H305" s="217"/>
      <c r="I305" s="217"/>
      <c r="J305" s="217"/>
      <c r="K305" s="217"/>
      <c r="L305" s="51"/>
      <c r="M305" s="51"/>
      <c r="N305" s="51"/>
      <c r="O305" s="51"/>
      <c r="P305" s="51"/>
      <c r="Q305" s="51"/>
      <c r="R305" s="51"/>
      <c r="S305" s="51"/>
      <c r="T305" s="51"/>
      <c r="U305" s="51"/>
      <c r="V305" s="51"/>
      <c r="W305" s="51"/>
      <c r="X305" s="51"/>
      <c r="Y305" s="51"/>
      <c r="Z305" s="51"/>
      <c r="AA305" s="51"/>
      <c r="AB305" s="367">
        <v>902000</v>
      </c>
      <c r="AC305" s="378">
        <v>905000</v>
      </c>
      <c r="AD305" s="493">
        <v>106750</v>
      </c>
      <c r="AE305" s="495">
        <v>99300</v>
      </c>
      <c r="AF305" s="495">
        <v>91870</v>
      </c>
      <c r="AG305" s="495">
        <v>84440</v>
      </c>
      <c r="AH305" s="495">
        <v>77640</v>
      </c>
      <c r="AI305" s="495">
        <v>71170</v>
      </c>
      <c r="AJ305" s="495">
        <v>64700</v>
      </c>
      <c r="AK305" s="504">
        <v>58240</v>
      </c>
      <c r="AL305" s="277">
        <f t="shared" ref="AL305:AM324" si="15">IF(AK305-$Z$19&gt;0,AK305-$Z$19,0)</f>
        <v>56660</v>
      </c>
      <c r="AM305" s="276">
        <f t="shared" si="15"/>
        <v>55080</v>
      </c>
      <c r="AN305" s="368">
        <v>341000</v>
      </c>
    </row>
    <row r="306" spans="1:40" s="98" customFormat="1" ht="13.5" customHeight="1">
      <c r="A306" s="51"/>
      <c r="B306" s="217"/>
      <c r="C306" s="217"/>
      <c r="D306" s="217"/>
      <c r="E306" s="217"/>
      <c r="F306" s="217"/>
      <c r="G306" s="217"/>
      <c r="H306" s="217"/>
      <c r="I306" s="217"/>
      <c r="J306" s="217"/>
      <c r="K306" s="217"/>
      <c r="L306" s="51"/>
      <c r="M306" s="51"/>
      <c r="N306" s="51"/>
      <c r="O306" s="51"/>
      <c r="P306" s="51"/>
      <c r="Q306" s="51"/>
      <c r="R306" s="51"/>
      <c r="S306" s="51"/>
      <c r="T306" s="51"/>
      <c r="U306" s="51"/>
      <c r="V306" s="51"/>
      <c r="W306" s="51"/>
      <c r="X306" s="51"/>
      <c r="Y306" s="51"/>
      <c r="Z306" s="51"/>
      <c r="AA306" s="51"/>
      <c r="AB306" s="367">
        <v>905000</v>
      </c>
      <c r="AC306" s="378">
        <v>908000</v>
      </c>
      <c r="AD306" s="493">
        <v>107410</v>
      </c>
      <c r="AE306" s="495">
        <v>99980</v>
      </c>
      <c r="AF306" s="495">
        <v>92540</v>
      </c>
      <c r="AG306" s="495">
        <v>85100</v>
      </c>
      <c r="AH306" s="495">
        <v>78220</v>
      </c>
      <c r="AI306" s="495">
        <v>71760</v>
      </c>
      <c r="AJ306" s="495">
        <v>65280</v>
      </c>
      <c r="AK306" s="504">
        <v>58820</v>
      </c>
      <c r="AL306" s="277">
        <f t="shared" si="15"/>
        <v>57240</v>
      </c>
      <c r="AM306" s="276">
        <f t="shared" si="15"/>
        <v>55660</v>
      </c>
      <c r="AN306" s="368">
        <v>342500</v>
      </c>
    </row>
    <row r="307" spans="1:40" s="98" customFormat="1" ht="13.5" customHeight="1">
      <c r="A307" s="51"/>
      <c r="B307" s="217"/>
      <c r="C307" s="217"/>
      <c r="D307" s="217"/>
      <c r="E307" s="217"/>
      <c r="F307" s="217"/>
      <c r="G307" s="217"/>
      <c r="H307" s="217"/>
      <c r="I307" s="217"/>
      <c r="J307" s="217"/>
      <c r="K307" s="217"/>
      <c r="L307" s="51"/>
      <c r="M307" s="51"/>
      <c r="N307" s="51"/>
      <c r="O307" s="51"/>
      <c r="P307" s="51"/>
      <c r="Q307" s="51"/>
      <c r="R307" s="51"/>
      <c r="S307" s="51"/>
      <c r="T307" s="51"/>
      <c r="U307" s="51"/>
      <c r="V307" s="51"/>
      <c r="W307" s="51"/>
      <c r="X307" s="51"/>
      <c r="Y307" s="51"/>
      <c r="Z307" s="51"/>
      <c r="AA307" s="51"/>
      <c r="AB307" s="367">
        <v>908000</v>
      </c>
      <c r="AC307" s="378">
        <v>911000</v>
      </c>
      <c r="AD307" s="493">
        <v>108080</v>
      </c>
      <c r="AE307" s="495">
        <v>100650</v>
      </c>
      <c r="AF307" s="495">
        <v>93210</v>
      </c>
      <c r="AG307" s="495">
        <v>85770</v>
      </c>
      <c r="AH307" s="495">
        <v>78800</v>
      </c>
      <c r="AI307" s="495">
        <v>72340</v>
      </c>
      <c r="AJ307" s="495">
        <v>65860</v>
      </c>
      <c r="AK307" s="504">
        <v>59400</v>
      </c>
      <c r="AL307" s="277">
        <f t="shared" si="15"/>
        <v>57820</v>
      </c>
      <c r="AM307" s="276">
        <f t="shared" si="15"/>
        <v>56240</v>
      </c>
      <c r="AN307" s="368">
        <v>344100</v>
      </c>
    </row>
    <row r="308" spans="1:40" s="98" customFormat="1" ht="13.5" customHeight="1">
      <c r="A308" s="51"/>
      <c r="B308" s="217"/>
      <c r="C308" s="217"/>
      <c r="D308" s="217"/>
      <c r="E308" s="217"/>
      <c r="F308" s="217"/>
      <c r="G308" s="217"/>
      <c r="H308" s="217"/>
      <c r="I308" s="217"/>
      <c r="J308" s="217"/>
      <c r="K308" s="217"/>
      <c r="L308" s="51"/>
      <c r="M308" s="51"/>
      <c r="N308" s="51"/>
      <c r="O308" s="51"/>
      <c r="P308" s="51"/>
      <c r="Q308" s="51"/>
      <c r="R308" s="51"/>
      <c r="S308" s="51"/>
      <c r="T308" s="51"/>
      <c r="U308" s="51"/>
      <c r="V308" s="51"/>
      <c r="W308" s="51"/>
      <c r="X308" s="51"/>
      <c r="Y308" s="51"/>
      <c r="Z308" s="51"/>
      <c r="AA308" s="51"/>
      <c r="AB308" s="371">
        <v>911000</v>
      </c>
      <c r="AC308" s="379">
        <v>914000</v>
      </c>
      <c r="AD308" s="494">
        <v>108750</v>
      </c>
      <c r="AE308" s="496">
        <v>101310</v>
      </c>
      <c r="AF308" s="496">
        <v>93880</v>
      </c>
      <c r="AG308" s="496">
        <v>86440</v>
      </c>
      <c r="AH308" s="496">
        <v>79380</v>
      </c>
      <c r="AI308" s="496">
        <v>72920</v>
      </c>
      <c r="AJ308" s="496">
        <v>66450</v>
      </c>
      <c r="AK308" s="503">
        <v>59980</v>
      </c>
      <c r="AL308" s="277">
        <f t="shared" si="15"/>
        <v>58400</v>
      </c>
      <c r="AM308" s="276">
        <f t="shared" si="15"/>
        <v>56820</v>
      </c>
      <c r="AN308" s="373">
        <v>345600</v>
      </c>
    </row>
    <row r="309" spans="1:40" s="98" customFormat="1" ht="13.5" customHeight="1">
      <c r="A309" s="51"/>
      <c r="B309" s="217"/>
      <c r="C309" s="217"/>
      <c r="D309" s="217"/>
      <c r="E309" s="217"/>
      <c r="F309" s="217"/>
      <c r="G309" s="217"/>
      <c r="H309" s="217"/>
      <c r="I309" s="217"/>
      <c r="J309" s="217"/>
      <c r="K309" s="217"/>
      <c r="L309" s="51"/>
      <c r="M309" s="51"/>
      <c r="N309" s="51"/>
      <c r="O309" s="51"/>
      <c r="P309" s="51"/>
      <c r="Q309" s="51"/>
      <c r="R309" s="51"/>
      <c r="S309" s="51"/>
      <c r="T309" s="51"/>
      <c r="U309" s="51"/>
      <c r="V309" s="51"/>
      <c r="W309" s="51"/>
      <c r="X309" s="51"/>
      <c r="Y309" s="51"/>
      <c r="Z309" s="51"/>
      <c r="AA309" s="51"/>
      <c r="AB309" s="367">
        <v>914000</v>
      </c>
      <c r="AC309" s="378">
        <v>917000</v>
      </c>
      <c r="AD309" s="493">
        <v>109420</v>
      </c>
      <c r="AE309" s="495">
        <v>101990</v>
      </c>
      <c r="AF309" s="495">
        <v>94540</v>
      </c>
      <c r="AG309" s="495">
        <v>87110</v>
      </c>
      <c r="AH309" s="495">
        <v>79960</v>
      </c>
      <c r="AI309" s="495">
        <v>73500</v>
      </c>
      <c r="AJ309" s="495">
        <v>67030</v>
      </c>
      <c r="AK309" s="504">
        <v>60570</v>
      </c>
      <c r="AL309" s="277">
        <f t="shared" si="15"/>
        <v>58990</v>
      </c>
      <c r="AM309" s="276">
        <f t="shared" si="15"/>
        <v>57410</v>
      </c>
      <c r="AN309" s="368">
        <v>347200</v>
      </c>
    </row>
    <row r="310" spans="1:40" s="98" customFormat="1" ht="13.5" customHeight="1">
      <c r="A310" s="51"/>
      <c r="B310" s="217"/>
      <c r="C310" s="217"/>
      <c r="D310" s="217"/>
      <c r="E310" s="217"/>
      <c r="F310" s="217"/>
      <c r="G310" s="217"/>
      <c r="H310" s="217"/>
      <c r="I310" s="217"/>
      <c r="J310" s="217"/>
      <c r="K310" s="217"/>
      <c r="L310" s="51"/>
      <c r="M310" s="51"/>
      <c r="N310" s="51"/>
      <c r="O310" s="51"/>
      <c r="P310" s="51"/>
      <c r="Q310" s="51"/>
      <c r="R310" s="51"/>
      <c r="S310" s="51"/>
      <c r="T310" s="51"/>
      <c r="U310" s="51"/>
      <c r="V310" s="51"/>
      <c r="W310" s="51"/>
      <c r="X310" s="51"/>
      <c r="Y310" s="51"/>
      <c r="Z310" s="51"/>
      <c r="AA310" s="51"/>
      <c r="AB310" s="367">
        <v>917000</v>
      </c>
      <c r="AC310" s="378">
        <v>920000</v>
      </c>
      <c r="AD310" s="493">
        <v>110090</v>
      </c>
      <c r="AE310" s="495">
        <v>102650</v>
      </c>
      <c r="AF310" s="495">
        <v>95220</v>
      </c>
      <c r="AG310" s="495">
        <v>87790</v>
      </c>
      <c r="AH310" s="495">
        <v>80550</v>
      </c>
      <c r="AI310" s="495">
        <v>74080</v>
      </c>
      <c r="AJ310" s="495">
        <v>67610</v>
      </c>
      <c r="AK310" s="504">
        <v>61150</v>
      </c>
      <c r="AL310" s="277">
        <f t="shared" si="15"/>
        <v>59570</v>
      </c>
      <c r="AM310" s="276">
        <f t="shared" si="15"/>
        <v>57990</v>
      </c>
      <c r="AN310" s="368">
        <v>348800</v>
      </c>
    </row>
    <row r="311" spans="1:40" s="98" customFormat="1" ht="13.5" customHeight="1">
      <c r="A311" s="51"/>
      <c r="B311" s="217"/>
      <c r="C311" s="217"/>
      <c r="D311" s="217"/>
      <c r="E311" s="217"/>
      <c r="F311" s="217"/>
      <c r="G311" s="217"/>
      <c r="H311" s="217"/>
      <c r="I311" s="217"/>
      <c r="J311" s="217"/>
      <c r="K311" s="217"/>
      <c r="L311" s="51"/>
      <c r="M311" s="51"/>
      <c r="N311" s="51"/>
      <c r="O311" s="51"/>
      <c r="P311" s="51"/>
      <c r="Q311" s="51"/>
      <c r="R311" s="51"/>
      <c r="S311" s="51"/>
      <c r="T311" s="51"/>
      <c r="U311" s="51"/>
      <c r="V311" s="51"/>
      <c r="W311" s="51"/>
      <c r="X311" s="51"/>
      <c r="Y311" s="51"/>
      <c r="Z311" s="51"/>
      <c r="AA311" s="51"/>
      <c r="AB311" s="367">
        <v>920000</v>
      </c>
      <c r="AC311" s="378">
        <v>923000</v>
      </c>
      <c r="AD311" s="493">
        <v>110760</v>
      </c>
      <c r="AE311" s="495">
        <v>103330</v>
      </c>
      <c r="AF311" s="495">
        <v>95880</v>
      </c>
      <c r="AG311" s="495">
        <v>88450</v>
      </c>
      <c r="AH311" s="495">
        <v>81130</v>
      </c>
      <c r="AI311" s="495">
        <v>74670</v>
      </c>
      <c r="AJ311" s="495">
        <v>68190</v>
      </c>
      <c r="AK311" s="504">
        <v>61730</v>
      </c>
      <c r="AL311" s="277">
        <f t="shared" si="15"/>
        <v>60150</v>
      </c>
      <c r="AM311" s="276">
        <f t="shared" si="15"/>
        <v>58570</v>
      </c>
      <c r="AN311" s="368">
        <v>350300</v>
      </c>
    </row>
    <row r="312" spans="1:40" s="98" customFormat="1" ht="13.5" customHeight="1">
      <c r="A312" s="51"/>
      <c r="B312" s="217"/>
      <c r="C312" s="217"/>
      <c r="D312" s="217"/>
      <c r="E312" s="217"/>
      <c r="F312" s="217"/>
      <c r="G312" s="217"/>
      <c r="H312" s="217"/>
      <c r="I312" s="217"/>
      <c r="J312" s="217"/>
      <c r="K312" s="217"/>
      <c r="L312" s="51"/>
      <c r="M312" s="51"/>
      <c r="N312" s="51"/>
      <c r="O312" s="51"/>
      <c r="P312" s="51"/>
      <c r="Q312" s="51"/>
      <c r="R312" s="51"/>
      <c r="S312" s="51"/>
      <c r="T312" s="51"/>
      <c r="U312" s="51"/>
      <c r="V312" s="51"/>
      <c r="W312" s="51"/>
      <c r="X312" s="51"/>
      <c r="Y312" s="51"/>
      <c r="Z312" s="51"/>
      <c r="AA312" s="51"/>
      <c r="AB312" s="367">
        <v>923000</v>
      </c>
      <c r="AC312" s="378">
        <v>926000</v>
      </c>
      <c r="AD312" s="493">
        <v>111430</v>
      </c>
      <c r="AE312" s="495">
        <v>103990</v>
      </c>
      <c r="AF312" s="495">
        <v>96560</v>
      </c>
      <c r="AG312" s="495">
        <v>89120</v>
      </c>
      <c r="AH312" s="495">
        <v>81710</v>
      </c>
      <c r="AI312" s="495">
        <v>75250</v>
      </c>
      <c r="AJ312" s="495">
        <v>68770</v>
      </c>
      <c r="AK312" s="504">
        <v>62310</v>
      </c>
      <c r="AL312" s="277">
        <f t="shared" si="15"/>
        <v>60730</v>
      </c>
      <c r="AM312" s="276">
        <f t="shared" si="15"/>
        <v>59150</v>
      </c>
      <c r="AN312" s="368">
        <v>351800</v>
      </c>
    </row>
    <row r="313" spans="1:40" s="98" customFormat="1" ht="13.5" customHeight="1">
      <c r="A313" s="51"/>
      <c r="B313" s="217"/>
      <c r="C313" s="217"/>
      <c r="D313" s="217"/>
      <c r="E313" s="217"/>
      <c r="F313" s="217"/>
      <c r="G313" s="217"/>
      <c r="H313" s="217"/>
      <c r="I313" s="217"/>
      <c r="J313" s="217"/>
      <c r="K313" s="217"/>
      <c r="L313" s="51"/>
      <c r="M313" s="51"/>
      <c r="N313" s="51"/>
      <c r="O313" s="51"/>
      <c r="P313" s="51"/>
      <c r="Q313" s="51"/>
      <c r="R313" s="51"/>
      <c r="S313" s="51"/>
      <c r="T313" s="51"/>
      <c r="U313" s="51"/>
      <c r="V313" s="51"/>
      <c r="W313" s="51"/>
      <c r="X313" s="51"/>
      <c r="Y313" s="51"/>
      <c r="Z313" s="51"/>
      <c r="AA313" s="51"/>
      <c r="AB313" s="371">
        <v>926000</v>
      </c>
      <c r="AC313" s="379">
        <v>929000</v>
      </c>
      <c r="AD313" s="494">
        <v>112100</v>
      </c>
      <c r="AE313" s="496">
        <v>104660</v>
      </c>
      <c r="AF313" s="496">
        <v>97230</v>
      </c>
      <c r="AG313" s="496">
        <v>89790</v>
      </c>
      <c r="AH313" s="496">
        <v>82350</v>
      </c>
      <c r="AI313" s="496">
        <v>75830</v>
      </c>
      <c r="AJ313" s="496">
        <v>69360</v>
      </c>
      <c r="AK313" s="503">
        <v>62890</v>
      </c>
      <c r="AL313" s="277">
        <f t="shared" si="15"/>
        <v>61310</v>
      </c>
      <c r="AM313" s="276">
        <f t="shared" si="15"/>
        <v>59730</v>
      </c>
      <c r="AN313" s="373">
        <v>353400</v>
      </c>
    </row>
    <row r="314" spans="1:40" s="98" customFormat="1" ht="13.5" customHeight="1">
      <c r="A314" s="51"/>
      <c r="B314" s="217"/>
      <c r="C314" s="217"/>
      <c r="D314" s="217"/>
      <c r="E314" s="217"/>
      <c r="F314" s="217"/>
      <c r="G314" s="217"/>
      <c r="H314" s="217"/>
      <c r="I314" s="217"/>
      <c r="J314" s="217"/>
      <c r="K314" s="217"/>
      <c r="L314" s="51"/>
      <c r="M314" s="51"/>
      <c r="N314" s="51"/>
      <c r="O314" s="51"/>
      <c r="P314" s="51"/>
      <c r="Q314" s="51"/>
      <c r="R314" s="51"/>
      <c r="S314" s="51"/>
      <c r="T314" s="51"/>
      <c r="U314" s="51"/>
      <c r="V314" s="51"/>
      <c r="W314" s="51"/>
      <c r="X314" s="51"/>
      <c r="Y314" s="51"/>
      <c r="Z314" s="51"/>
      <c r="AA314" s="51"/>
      <c r="AB314" s="367">
        <v>929000</v>
      </c>
      <c r="AC314" s="378">
        <v>932000</v>
      </c>
      <c r="AD314" s="493">
        <v>112770</v>
      </c>
      <c r="AE314" s="495">
        <v>105330</v>
      </c>
      <c r="AF314" s="495">
        <v>97890</v>
      </c>
      <c r="AG314" s="495">
        <v>90460</v>
      </c>
      <c r="AH314" s="495">
        <v>83020</v>
      </c>
      <c r="AI314" s="495">
        <v>76410</v>
      </c>
      <c r="AJ314" s="495">
        <v>69940</v>
      </c>
      <c r="AK314" s="504">
        <v>63480</v>
      </c>
      <c r="AL314" s="277">
        <f t="shared" si="15"/>
        <v>61900</v>
      </c>
      <c r="AM314" s="276">
        <f t="shared" si="15"/>
        <v>60320</v>
      </c>
      <c r="AN314" s="368">
        <v>354900</v>
      </c>
    </row>
    <row r="315" spans="1:40" s="98" customFormat="1" ht="13.5" customHeight="1">
      <c r="A315" s="51"/>
      <c r="B315" s="217"/>
      <c r="C315" s="217"/>
      <c r="D315" s="217"/>
      <c r="E315" s="217"/>
      <c r="F315" s="217"/>
      <c r="G315" s="217"/>
      <c r="H315" s="217"/>
      <c r="I315" s="217"/>
      <c r="J315" s="217"/>
      <c r="K315" s="217"/>
      <c r="L315" s="51"/>
      <c r="M315" s="51"/>
      <c r="N315" s="51"/>
      <c r="O315" s="51"/>
      <c r="P315" s="51"/>
      <c r="Q315" s="51"/>
      <c r="R315" s="51"/>
      <c r="S315" s="51"/>
      <c r="T315" s="51"/>
      <c r="U315" s="51"/>
      <c r="V315" s="51"/>
      <c r="W315" s="51"/>
      <c r="X315" s="51"/>
      <c r="Y315" s="51"/>
      <c r="Z315" s="51"/>
      <c r="AA315" s="51"/>
      <c r="AB315" s="367">
        <v>932000</v>
      </c>
      <c r="AC315" s="378">
        <v>935000</v>
      </c>
      <c r="AD315" s="493">
        <v>113430</v>
      </c>
      <c r="AE315" s="495">
        <v>106000</v>
      </c>
      <c r="AF315" s="495">
        <v>98570</v>
      </c>
      <c r="AG315" s="495">
        <v>91120</v>
      </c>
      <c r="AH315" s="495">
        <v>83690</v>
      </c>
      <c r="AI315" s="495">
        <v>76990</v>
      </c>
      <c r="AJ315" s="495">
        <v>70520</v>
      </c>
      <c r="AK315" s="504">
        <v>64060</v>
      </c>
      <c r="AL315" s="277">
        <f t="shared" si="15"/>
        <v>62480</v>
      </c>
      <c r="AM315" s="276">
        <f t="shared" si="15"/>
        <v>60900</v>
      </c>
      <c r="AN315" s="368">
        <v>356500</v>
      </c>
    </row>
    <row r="316" spans="1:40" s="98" customFormat="1" ht="13.5" customHeight="1">
      <c r="A316" s="51"/>
      <c r="B316" s="217"/>
      <c r="C316" s="217"/>
      <c r="D316" s="217"/>
      <c r="E316" s="217"/>
      <c r="F316" s="217"/>
      <c r="G316" s="217"/>
      <c r="H316" s="217"/>
      <c r="I316" s="217"/>
      <c r="J316" s="217"/>
      <c r="K316" s="217"/>
      <c r="L316" s="51"/>
      <c r="M316" s="51"/>
      <c r="N316" s="51"/>
      <c r="O316" s="51"/>
      <c r="P316" s="51"/>
      <c r="Q316" s="51"/>
      <c r="R316" s="51"/>
      <c r="S316" s="51"/>
      <c r="T316" s="51"/>
      <c r="U316" s="51"/>
      <c r="V316" s="51"/>
      <c r="W316" s="51"/>
      <c r="X316" s="51"/>
      <c r="Y316" s="51"/>
      <c r="Z316" s="51"/>
      <c r="AA316" s="51"/>
      <c r="AB316" s="367">
        <v>935000</v>
      </c>
      <c r="AC316" s="378">
        <v>938000</v>
      </c>
      <c r="AD316" s="493">
        <v>114110</v>
      </c>
      <c r="AE316" s="495">
        <v>106670</v>
      </c>
      <c r="AF316" s="495">
        <v>99230</v>
      </c>
      <c r="AG316" s="495">
        <v>91800</v>
      </c>
      <c r="AH316" s="495">
        <v>84360</v>
      </c>
      <c r="AI316" s="495">
        <v>77580</v>
      </c>
      <c r="AJ316" s="495">
        <v>71100</v>
      </c>
      <c r="AK316" s="504">
        <v>64640</v>
      </c>
      <c r="AL316" s="277">
        <f t="shared" si="15"/>
        <v>63060</v>
      </c>
      <c r="AM316" s="276">
        <f t="shared" si="15"/>
        <v>61480</v>
      </c>
      <c r="AN316" s="368">
        <v>358100</v>
      </c>
    </row>
    <row r="317" spans="1:40" s="98" customFormat="1" ht="13.5" customHeight="1">
      <c r="A317" s="51"/>
      <c r="B317" s="217"/>
      <c r="C317" s="217"/>
      <c r="D317" s="217"/>
      <c r="E317" s="217"/>
      <c r="F317" s="217"/>
      <c r="G317" s="217"/>
      <c r="H317" s="217"/>
      <c r="I317" s="217"/>
      <c r="J317" s="217"/>
      <c r="K317" s="217"/>
      <c r="L317" s="51"/>
      <c r="M317" s="51"/>
      <c r="N317" s="51"/>
      <c r="O317" s="51"/>
      <c r="P317" s="51"/>
      <c r="Q317" s="51"/>
      <c r="R317" s="51"/>
      <c r="S317" s="51"/>
      <c r="T317" s="51"/>
      <c r="U317" s="51"/>
      <c r="V317" s="51"/>
      <c r="W317" s="51"/>
      <c r="X317" s="51"/>
      <c r="Y317" s="51"/>
      <c r="Z317" s="51"/>
      <c r="AA317" s="51"/>
      <c r="AB317" s="367">
        <v>938000</v>
      </c>
      <c r="AC317" s="378">
        <v>941000</v>
      </c>
      <c r="AD317" s="493">
        <v>114770</v>
      </c>
      <c r="AE317" s="495">
        <v>107340</v>
      </c>
      <c r="AF317" s="495">
        <v>99900</v>
      </c>
      <c r="AG317" s="495">
        <v>92460</v>
      </c>
      <c r="AH317" s="495">
        <v>85030</v>
      </c>
      <c r="AI317" s="495">
        <v>78160</v>
      </c>
      <c r="AJ317" s="495">
        <v>71680</v>
      </c>
      <c r="AK317" s="504">
        <v>65220</v>
      </c>
      <c r="AL317" s="277">
        <f t="shared" si="15"/>
        <v>63640</v>
      </c>
      <c r="AM317" s="276">
        <f t="shared" si="15"/>
        <v>62060</v>
      </c>
      <c r="AN317" s="368">
        <v>359600</v>
      </c>
    </row>
    <row r="318" spans="1:40" s="98" customFormat="1" ht="13.5" customHeight="1">
      <c r="A318" s="51"/>
      <c r="B318" s="217"/>
      <c r="C318" s="217"/>
      <c r="D318" s="217"/>
      <c r="E318" s="217"/>
      <c r="F318" s="217"/>
      <c r="G318" s="217"/>
      <c r="H318" s="217"/>
      <c r="I318" s="217"/>
      <c r="J318" s="217"/>
      <c r="K318" s="217"/>
      <c r="L318" s="51"/>
      <c r="M318" s="51"/>
      <c r="N318" s="51"/>
      <c r="O318" s="51"/>
      <c r="P318" s="51"/>
      <c r="Q318" s="51"/>
      <c r="R318" s="51"/>
      <c r="S318" s="51"/>
      <c r="T318" s="51"/>
      <c r="U318" s="51"/>
      <c r="V318" s="51"/>
      <c r="W318" s="51"/>
      <c r="X318" s="51"/>
      <c r="Y318" s="51"/>
      <c r="Z318" s="51"/>
      <c r="AA318" s="51"/>
      <c r="AB318" s="371">
        <v>941000</v>
      </c>
      <c r="AC318" s="379">
        <v>944000</v>
      </c>
      <c r="AD318" s="494">
        <v>115440</v>
      </c>
      <c r="AE318" s="496">
        <v>108010</v>
      </c>
      <c r="AF318" s="496">
        <v>100570</v>
      </c>
      <c r="AG318" s="496">
        <v>93140</v>
      </c>
      <c r="AH318" s="496">
        <v>85700</v>
      </c>
      <c r="AI318" s="496">
        <v>78740</v>
      </c>
      <c r="AJ318" s="496">
        <v>72270</v>
      </c>
      <c r="AK318" s="503">
        <v>65800</v>
      </c>
      <c r="AL318" s="277">
        <f t="shared" si="15"/>
        <v>64220</v>
      </c>
      <c r="AM318" s="276">
        <f t="shared" si="15"/>
        <v>62640</v>
      </c>
      <c r="AN318" s="373">
        <v>361100</v>
      </c>
    </row>
    <row r="319" spans="1:40" s="98" customFormat="1" ht="13.5" customHeight="1">
      <c r="A319" s="51"/>
      <c r="B319" s="217"/>
      <c r="C319" s="217"/>
      <c r="D319" s="217"/>
      <c r="E319" s="217"/>
      <c r="F319" s="217"/>
      <c r="G319" s="217"/>
      <c r="H319" s="217"/>
      <c r="I319" s="217"/>
      <c r="J319" s="217"/>
      <c r="K319" s="217"/>
      <c r="L319" s="51"/>
      <c r="M319" s="51"/>
      <c r="N319" s="51"/>
      <c r="O319" s="51"/>
      <c r="P319" s="51"/>
      <c r="Q319" s="51"/>
      <c r="R319" s="51"/>
      <c r="S319" s="51"/>
      <c r="T319" s="51"/>
      <c r="U319" s="51"/>
      <c r="V319" s="51"/>
      <c r="W319" s="51"/>
      <c r="X319" s="51"/>
      <c r="Y319" s="51"/>
      <c r="Z319" s="51"/>
      <c r="AA319" s="51"/>
      <c r="AB319" s="367">
        <v>944000</v>
      </c>
      <c r="AC319" s="378">
        <v>947000</v>
      </c>
      <c r="AD319" s="493">
        <v>116110</v>
      </c>
      <c r="AE319" s="495">
        <v>108680</v>
      </c>
      <c r="AF319" s="495">
        <v>101240</v>
      </c>
      <c r="AG319" s="495">
        <v>93800</v>
      </c>
      <c r="AH319" s="495">
        <v>86370</v>
      </c>
      <c r="AI319" s="495">
        <v>79320</v>
      </c>
      <c r="AJ319" s="495">
        <v>72850</v>
      </c>
      <c r="AK319" s="504">
        <v>66390</v>
      </c>
      <c r="AL319" s="277">
        <f t="shared" si="15"/>
        <v>64810</v>
      </c>
      <c r="AM319" s="276">
        <f t="shared" si="15"/>
        <v>63230</v>
      </c>
      <c r="AN319" s="368">
        <v>362700</v>
      </c>
    </row>
    <row r="320" spans="1:40" s="98" customFormat="1" ht="13.5" customHeight="1">
      <c r="A320" s="51"/>
      <c r="B320" s="217"/>
      <c r="C320" s="217"/>
      <c r="D320" s="217"/>
      <c r="E320" s="217"/>
      <c r="F320" s="217"/>
      <c r="G320" s="217"/>
      <c r="H320" s="217"/>
      <c r="I320" s="217"/>
      <c r="J320" s="217"/>
      <c r="K320" s="217"/>
      <c r="L320" s="51"/>
      <c r="M320" s="51"/>
      <c r="N320" s="51"/>
      <c r="O320" s="51"/>
      <c r="P320" s="51"/>
      <c r="Q320" s="51"/>
      <c r="R320" s="51"/>
      <c r="S320" s="51"/>
      <c r="T320" s="51"/>
      <c r="U320" s="51"/>
      <c r="V320" s="51"/>
      <c r="W320" s="51"/>
      <c r="X320" s="51"/>
      <c r="Y320" s="51"/>
      <c r="Z320" s="51"/>
      <c r="AA320" s="51"/>
      <c r="AB320" s="367">
        <v>947000</v>
      </c>
      <c r="AC320" s="378">
        <v>950000</v>
      </c>
      <c r="AD320" s="493">
        <v>116780</v>
      </c>
      <c r="AE320" s="495">
        <v>109350</v>
      </c>
      <c r="AF320" s="495">
        <v>101910</v>
      </c>
      <c r="AG320" s="495">
        <v>94470</v>
      </c>
      <c r="AH320" s="495">
        <v>87040</v>
      </c>
      <c r="AI320" s="495">
        <v>79900</v>
      </c>
      <c r="AJ320" s="495">
        <v>73430</v>
      </c>
      <c r="AK320" s="504">
        <v>66970</v>
      </c>
      <c r="AL320" s="277">
        <f t="shared" si="15"/>
        <v>65390</v>
      </c>
      <c r="AM320" s="276">
        <f t="shared" si="15"/>
        <v>63810</v>
      </c>
      <c r="AN320" s="368">
        <v>364200</v>
      </c>
    </row>
    <row r="321" spans="1:40" s="98" customFormat="1" ht="13.5" customHeight="1">
      <c r="A321" s="51"/>
      <c r="B321" s="217"/>
      <c r="C321" s="217"/>
      <c r="D321" s="217"/>
      <c r="E321" s="217"/>
      <c r="F321" s="217"/>
      <c r="G321" s="217"/>
      <c r="H321" s="217"/>
      <c r="I321" s="217"/>
      <c r="J321" s="217"/>
      <c r="K321" s="217"/>
      <c r="L321" s="51"/>
      <c r="M321" s="51"/>
      <c r="N321" s="51"/>
      <c r="O321" s="51"/>
      <c r="P321" s="51"/>
      <c r="Q321" s="51"/>
      <c r="R321" s="51"/>
      <c r="S321" s="51"/>
      <c r="T321" s="51"/>
      <c r="U321" s="51"/>
      <c r="V321" s="51"/>
      <c r="W321" s="51"/>
      <c r="X321" s="51"/>
      <c r="Y321" s="51"/>
      <c r="Z321" s="51"/>
      <c r="AA321" s="51"/>
      <c r="AB321" s="367">
        <v>950000</v>
      </c>
      <c r="AC321" s="378">
        <v>953000</v>
      </c>
      <c r="AD321" s="493">
        <v>117460</v>
      </c>
      <c r="AE321" s="495">
        <v>110010</v>
      </c>
      <c r="AF321" s="495">
        <v>102580</v>
      </c>
      <c r="AG321" s="495">
        <v>95150</v>
      </c>
      <c r="AH321" s="495">
        <v>87700</v>
      </c>
      <c r="AI321" s="495">
        <v>80490</v>
      </c>
      <c r="AJ321" s="495">
        <v>74010</v>
      </c>
      <c r="AK321" s="504">
        <v>67550</v>
      </c>
      <c r="AL321" s="277">
        <f t="shared" si="15"/>
        <v>65970</v>
      </c>
      <c r="AM321" s="276">
        <f t="shared" si="15"/>
        <v>64390</v>
      </c>
      <c r="AN321" s="368">
        <v>365700</v>
      </c>
    </row>
    <row r="322" spans="1:40" s="98" customFormat="1" ht="13.5" customHeight="1">
      <c r="A322" s="51"/>
      <c r="B322" s="217"/>
      <c r="C322" s="217"/>
      <c r="D322" s="217"/>
      <c r="E322" s="217"/>
      <c r="F322" s="217"/>
      <c r="G322" s="217"/>
      <c r="H322" s="217"/>
      <c r="I322" s="217"/>
      <c r="J322" s="217"/>
      <c r="K322" s="217"/>
      <c r="L322" s="51"/>
      <c r="M322" s="51"/>
      <c r="N322" s="51"/>
      <c r="O322" s="51"/>
      <c r="P322" s="51"/>
      <c r="Q322" s="51"/>
      <c r="R322" s="51"/>
      <c r="S322" s="51"/>
      <c r="T322" s="51"/>
      <c r="U322" s="51"/>
      <c r="V322" s="51"/>
      <c r="W322" s="51"/>
      <c r="X322" s="51"/>
      <c r="Y322" s="51"/>
      <c r="Z322" s="51"/>
      <c r="AA322" s="51"/>
      <c r="AB322" s="367">
        <v>953000</v>
      </c>
      <c r="AC322" s="378">
        <v>956000</v>
      </c>
      <c r="AD322" s="493">
        <v>118120</v>
      </c>
      <c r="AE322" s="495">
        <v>110690</v>
      </c>
      <c r="AF322" s="495">
        <v>103240</v>
      </c>
      <c r="AG322" s="495">
        <v>95810</v>
      </c>
      <c r="AH322" s="495">
        <v>88380</v>
      </c>
      <c r="AI322" s="495">
        <v>81070</v>
      </c>
      <c r="AJ322" s="495">
        <v>74590</v>
      </c>
      <c r="AK322" s="504">
        <v>68130</v>
      </c>
      <c r="AL322" s="277">
        <f t="shared" si="15"/>
        <v>66550</v>
      </c>
      <c r="AM322" s="276">
        <f t="shared" si="15"/>
        <v>64970</v>
      </c>
      <c r="AN322" s="368">
        <v>367400</v>
      </c>
    </row>
    <row r="323" spans="1:40" s="98" customFormat="1" ht="13.5" customHeight="1">
      <c r="A323" s="51"/>
      <c r="B323" s="217"/>
      <c r="C323" s="217"/>
      <c r="D323" s="217"/>
      <c r="E323" s="217"/>
      <c r="F323" s="217"/>
      <c r="G323" s="217"/>
      <c r="H323" s="217"/>
      <c r="I323" s="217"/>
      <c r="J323" s="217"/>
      <c r="K323" s="217"/>
      <c r="L323" s="51"/>
      <c r="M323" s="51"/>
      <c r="N323" s="51"/>
      <c r="O323" s="51"/>
      <c r="P323" s="51"/>
      <c r="Q323" s="51"/>
      <c r="R323" s="51"/>
      <c r="S323" s="51"/>
      <c r="T323" s="51"/>
      <c r="U323" s="51"/>
      <c r="V323" s="51"/>
      <c r="W323" s="51"/>
      <c r="X323" s="51"/>
      <c r="Y323" s="51"/>
      <c r="Z323" s="51"/>
      <c r="AA323" s="51"/>
      <c r="AB323" s="371">
        <v>956000</v>
      </c>
      <c r="AC323" s="379">
        <v>959000</v>
      </c>
      <c r="AD323" s="494">
        <v>118790</v>
      </c>
      <c r="AE323" s="496">
        <v>111350</v>
      </c>
      <c r="AF323" s="496">
        <v>103920</v>
      </c>
      <c r="AG323" s="496">
        <v>96480</v>
      </c>
      <c r="AH323" s="496">
        <v>89040</v>
      </c>
      <c r="AI323" s="496">
        <v>81650</v>
      </c>
      <c r="AJ323" s="496">
        <v>75180</v>
      </c>
      <c r="AK323" s="503">
        <v>68710</v>
      </c>
      <c r="AL323" s="277">
        <f t="shared" si="15"/>
        <v>67130</v>
      </c>
      <c r="AM323" s="276">
        <f t="shared" si="15"/>
        <v>65550</v>
      </c>
      <c r="AN323" s="373">
        <v>368900</v>
      </c>
    </row>
    <row r="324" spans="1:40" s="98" customFormat="1" ht="13.5" customHeight="1">
      <c r="A324" s="51"/>
      <c r="B324" s="217"/>
      <c r="C324" s="217"/>
      <c r="D324" s="217"/>
      <c r="E324" s="217"/>
      <c r="F324" s="217"/>
      <c r="G324" s="217"/>
      <c r="H324" s="217"/>
      <c r="I324" s="217"/>
      <c r="J324" s="217"/>
      <c r="K324" s="217"/>
      <c r="L324" s="51"/>
      <c r="M324" s="51"/>
      <c r="N324" s="51"/>
      <c r="O324" s="51"/>
      <c r="P324" s="51"/>
      <c r="Q324" s="51"/>
      <c r="R324" s="51"/>
      <c r="S324" s="51"/>
      <c r="T324" s="51"/>
      <c r="U324" s="51"/>
      <c r="V324" s="51"/>
      <c r="W324" s="51"/>
      <c r="X324" s="51"/>
      <c r="Y324" s="51"/>
      <c r="Z324" s="51"/>
      <c r="AA324" s="51"/>
      <c r="AB324" s="367">
        <v>959000</v>
      </c>
      <c r="AC324" s="378">
        <v>962000</v>
      </c>
      <c r="AD324" s="493">
        <v>119460</v>
      </c>
      <c r="AE324" s="495">
        <v>112020</v>
      </c>
      <c r="AF324" s="495">
        <v>104590</v>
      </c>
      <c r="AG324" s="495">
        <v>97150</v>
      </c>
      <c r="AH324" s="495">
        <v>89720</v>
      </c>
      <c r="AI324" s="495">
        <v>82280</v>
      </c>
      <c r="AJ324" s="495">
        <v>75760</v>
      </c>
      <c r="AK324" s="504">
        <v>69300</v>
      </c>
      <c r="AL324" s="277">
        <f t="shared" si="15"/>
        <v>67720</v>
      </c>
      <c r="AM324" s="276">
        <f t="shared" si="15"/>
        <v>66140</v>
      </c>
      <c r="AN324" s="368">
        <v>370400</v>
      </c>
    </row>
    <row r="325" spans="1:40" s="98" customFormat="1" ht="13.5" customHeight="1">
      <c r="A325" s="51"/>
      <c r="B325" s="217"/>
      <c r="C325" s="217"/>
      <c r="D325" s="217"/>
      <c r="E325" s="217"/>
      <c r="F325" s="217"/>
      <c r="G325" s="217"/>
      <c r="H325" s="217"/>
      <c r="I325" s="217"/>
      <c r="J325" s="217"/>
      <c r="K325" s="217"/>
      <c r="L325" s="51"/>
      <c r="M325" s="51"/>
      <c r="N325" s="51"/>
      <c r="O325" s="51"/>
      <c r="P325" s="51"/>
      <c r="Q325" s="51"/>
      <c r="R325" s="51"/>
      <c r="S325" s="51"/>
      <c r="T325" s="51"/>
      <c r="U325" s="51"/>
      <c r="V325" s="51"/>
      <c r="W325" s="51"/>
      <c r="X325" s="51"/>
      <c r="Y325" s="51"/>
      <c r="Z325" s="51"/>
      <c r="AA325" s="51"/>
      <c r="AB325" s="367">
        <v>962000</v>
      </c>
      <c r="AC325" s="378">
        <v>965000</v>
      </c>
      <c r="AD325" s="493">
        <v>120130</v>
      </c>
      <c r="AE325" s="495">
        <v>112690</v>
      </c>
      <c r="AF325" s="495">
        <v>105250</v>
      </c>
      <c r="AG325" s="495">
        <v>97820</v>
      </c>
      <c r="AH325" s="495">
        <v>90380</v>
      </c>
      <c r="AI325" s="495">
        <v>82950</v>
      </c>
      <c r="AJ325" s="495">
        <v>76340</v>
      </c>
      <c r="AK325" s="504">
        <v>69880</v>
      </c>
      <c r="AL325" s="277">
        <f t="shared" ref="AL325:AM344" si="16">IF(AK325-$Z$19&gt;0,AK325-$Z$19,0)</f>
        <v>68300</v>
      </c>
      <c r="AM325" s="276">
        <f t="shared" si="16"/>
        <v>66720</v>
      </c>
      <c r="AN325" s="368">
        <v>372000</v>
      </c>
    </row>
    <row r="326" spans="1:40" s="98" customFormat="1" ht="13.5" customHeight="1">
      <c r="A326" s="51"/>
      <c r="B326" s="217"/>
      <c r="C326" s="217"/>
      <c r="D326" s="217"/>
      <c r="E326" s="217"/>
      <c r="F326" s="217"/>
      <c r="G326" s="217"/>
      <c r="H326" s="217"/>
      <c r="I326" s="217"/>
      <c r="J326" s="217"/>
      <c r="K326" s="217"/>
      <c r="L326" s="51"/>
      <c r="M326" s="51"/>
      <c r="N326" s="51"/>
      <c r="O326" s="51"/>
      <c r="P326" s="51"/>
      <c r="Q326" s="51"/>
      <c r="R326" s="51"/>
      <c r="S326" s="51"/>
      <c r="T326" s="51"/>
      <c r="U326" s="51"/>
      <c r="V326" s="51"/>
      <c r="W326" s="51"/>
      <c r="X326" s="51"/>
      <c r="Y326" s="51"/>
      <c r="Z326" s="51"/>
      <c r="AA326" s="51"/>
      <c r="AB326" s="367">
        <v>965000</v>
      </c>
      <c r="AC326" s="378">
        <v>968000</v>
      </c>
      <c r="AD326" s="493">
        <v>120790</v>
      </c>
      <c r="AE326" s="495">
        <v>113360</v>
      </c>
      <c r="AF326" s="495">
        <v>105930</v>
      </c>
      <c r="AG326" s="495">
        <v>98490</v>
      </c>
      <c r="AH326" s="495">
        <v>91050</v>
      </c>
      <c r="AI326" s="495">
        <v>83620</v>
      </c>
      <c r="AJ326" s="495">
        <v>76920</v>
      </c>
      <c r="AK326" s="504">
        <v>70460</v>
      </c>
      <c r="AL326" s="277">
        <f t="shared" si="16"/>
        <v>68880</v>
      </c>
      <c r="AM326" s="276">
        <f t="shared" si="16"/>
        <v>67300</v>
      </c>
      <c r="AN326" s="368">
        <v>373500</v>
      </c>
    </row>
    <row r="327" spans="1:40" s="98" customFormat="1" ht="13.5" customHeight="1">
      <c r="A327" s="51"/>
      <c r="B327" s="217"/>
      <c r="C327" s="217"/>
      <c r="D327" s="217"/>
      <c r="E327" s="217"/>
      <c r="F327" s="217"/>
      <c r="G327" s="217"/>
      <c r="H327" s="217"/>
      <c r="I327" s="217"/>
      <c r="J327" s="217"/>
      <c r="K327" s="217"/>
      <c r="L327" s="51"/>
      <c r="M327" s="51"/>
      <c r="N327" s="51"/>
      <c r="O327" s="51"/>
      <c r="P327" s="51"/>
      <c r="Q327" s="51"/>
      <c r="R327" s="51"/>
      <c r="S327" s="51"/>
      <c r="T327" s="51"/>
      <c r="U327" s="51"/>
      <c r="V327" s="51"/>
      <c r="W327" s="51"/>
      <c r="X327" s="51"/>
      <c r="Y327" s="51"/>
      <c r="Z327" s="51"/>
      <c r="AA327" s="51"/>
      <c r="AB327" s="367">
        <v>968000</v>
      </c>
      <c r="AC327" s="378">
        <v>971000</v>
      </c>
      <c r="AD327" s="493">
        <v>121470</v>
      </c>
      <c r="AE327" s="495">
        <v>114040</v>
      </c>
      <c r="AF327" s="495">
        <v>106590</v>
      </c>
      <c r="AG327" s="495">
        <v>99160</v>
      </c>
      <c r="AH327" s="495">
        <v>91730</v>
      </c>
      <c r="AI327" s="495">
        <v>84280</v>
      </c>
      <c r="AJ327" s="495">
        <v>77500</v>
      </c>
      <c r="AK327" s="504">
        <v>71040</v>
      </c>
      <c r="AL327" s="277">
        <f t="shared" si="16"/>
        <v>69460</v>
      </c>
      <c r="AM327" s="276">
        <f t="shared" si="16"/>
        <v>67880</v>
      </c>
      <c r="AN327" s="368">
        <v>375000</v>
      </c>
    </row>
    <row r="328" spans="1:40" s="98" customFormat="1" ht="13.5" customHeight="1">
      <c r="A328" s="51"/>
      <c r="B328" s="217"/>
      <c r="C328" s="217"/>
      <c r="D328" s="217"/>
      <c r="E328" s="217"/>
      <c r="F328" s="217"/>
      <c r="G328" s="217"/>
      <c r="H328" s="217"/>
      <c r="I328" s="217"/>
      <c r="J328" s="217"/>
      <c r="K328" s="217"/>
      <c r="L328" s="51"/>
      <c r="M328" s="51"/>
      <c r="N328" s="51"/>
      <c r="O328" s="51"/>
      <c r="P328" s="51"/>
      <c r="Q328" s="51"/>
      <c r="R328" s="51"/>
      <c r="S328" s="51"/>
      <c r="T328" s="51"/>
      <c r="U328" s="51"/>
      <c r="V328" s="51"/>
      <c r="W328" s="51"/>
      <c r="X328" s="51"/>
      <c r="Y328" s="51"/>
      <c r="Z328" s="51"/>
      <c r="AA328" s="51"/>
      <c r="AB328" s="371">
        <v>971000</v>
      </c>
      <c r="AC328" s="379">
        <v>974000</v>
      </c>
      <c r="AD328" s="494">
        <v>122190</v>
      </c>
      <c r="AE328" s="496">
        <v>114700</v>
      </c>
      <c r="AF328" s="496">
        <v>107270</v>
      </c>
      <c r="AG328" s="496">
        <v>99820</v>
      </c>
      <c r="AH328" s="496">
        <v>92390</v>
      </c>
      <c r="AI328" s="496">
        <v>84960</v>
      </c>
      <c r="AJ328" s="496">
        <v>78090</v>
      </c>
      <c r="AK328" s="503">
        <v>71620</v>
      </c>
      <c r="AL328" s="277">
        <f t="shared" si="16"/>
        <v>70040</v>
      </c>
      <c r="AM328" s="276">
        <f t="shared" si="16"/>
        <v>68460</v>
      </c>
      <c r="AN328" s="373">
        <v>376500</v>
      </c>
    </row>
    <row r="329" spans="1:40" s="98" customFormat="1" ht="13.5" customHeight="1">
      <c r="A329" s="51"/>
      <c r="B329" s="217"/>
      <c r="C329" s="217"/>
      <c r="D329" s="217"/>
      <c r="E329" s="217"/>
      <c r="F329" s="217"/>
      <c r="G329" s="217"/>
      <c r="H329" s="217"/>
      <c r="I329" s="217"/>
      <c r="J329" s="217"/>
      <c r="K329" s="217"/>
      <c r="L329" s="51"/>
      <c r="M329" s="51"/>
      <c r="N329" s="51"/>
      <c r="O329" s="51"/>
      <c r="P329" s="51"/>
      <c r="Q329" s="51"/>
      <c r="R329" s="51"/>
      <c r="S329" s="51"/>
      <c r="T329" s="51"/>
      <c r="U329" s="51"/>
      <c r="V329" s="51"/>
      <c r="W329" s="51"/>
      <c r="X329" s="51"/>
      <c r="Y329" s="51"/>
      <c r="Z329" s="51"/>
      <c r="AA329" s="51"/>
      <c r="AB329" s="367">
        <v>974000</v>
      </c>
      <c r="AC329" s="378">
        <v>977000</v>
      </c>
      <c r="AD329" s="493">
        <v>123150</v>
      </c>
      <c r="AE329" s="495">
        <v>115370</v>
      </c>
      <c r="AF329" s="495">
        <v>107930</v>
      </c>
      <c r="AG329" s="495">
        <v>100500</v>
      </c>
      <c r="AH329" s="495">
        <v>93060</v>
      </c>
      <c r="AI329" s="495">
        <v>85620</v>
      </c>
      <c r="AJ329" s="495">
        <v>78670</v>
      </c>
      <c r="AK329" s="504">
        <v>72210</v>
      </c>
      <c r="AL329" s="277">
        <f t="shared" si="16"/>
        <v>70630</v>
      </c>
      <c r="AM329" s="276">
        <f t="shared" si="16"/>
        <v>69050</v>
      </c>
      <c r="AN329" s="368">
        <v>378200</v>
      </c>
    </row>
    <row r="330" spans="1:40" s="98" customFormat="1" ht="13.5" customHeight="1">
      <c r="A330" s="51"/>
      <c r="B330" s="217"/>
      <c r="C330" s="217"/>
      <c r="D330" s="217"/>
      <c r="E330" s="217"/>
      <c r="F330" s="217"/>
      <c r="G330" s="217"/>
      <c r="H330" s="217"/>
      <c r="I330" s="217"/>
      <c r="J330" s="217"/>
      <c r="K330" s="217"/>
      <c r="L330" s="51"/>
      <c r="M330" s="51"/>
      <c r="N330" s="51"/>
      <c r="O330" s="51"/>
      <c r="P330" s="51"/>
      <c r="Q330" s="51"/>
      <c r="R330" s="51"/>
      <c r="S330" s="51"/>
      <c r="T330" s="51"/>
      <c r="U330" s="51"/>
      <c r="V330" s="51"/>
      <c r="W330" s="51"/>
      <c r="X330" s="51"/>
      <c r="Y330" s="51"/>
      <c r="Z330" s="51"/>
      <c r="AA330" s="51"/>
      <c r="AB330" s="367">
        <v>977000</v>
      </c>
      <c r="AC330" s="378">
        <v>980000</v>
      </c>
      <c r="AD330" s="493">
        <v>124110</v>
      </c>
      <c r="AE330" s="495">
        <v>116040</v>
      </c>
      <c r="AF330" s="495">
        <v>108600</v>
      </c>
      <c r="AG330" s="495">
        <v>101170</v>
      </c>
      <c r="AH330" s="495">
        <v>93730</v>
      </c>
      <c r="AI330" s="495">
        <v>86290</v>
      </c>
      <c r="AJ330" s="495">
        <v>79250</v>
      </c>
      <c r="AK330" s="504">
        <v>72790</v>
      </c>
      <c r="AL330" s="277">
        <f t="shared" si="16"/>
        <v>71210</v>
      </c>
      <c r="AM330" s="276">
        <f t="shared" si="16"/>
        <v>69630</v>
      </c>
      <c r="AN330" s="368">
        <v>379700</v>
      </c>
    </row>
    <row r="331" spans="1:40" s="98" customFormat="1" ht="13.5" customHeight="1">
      <c r="A331" s="51"/>
      <c r="B331" s="217"/>
      <c r="C331" s="217"/>
      <c r="D331" s="217"/>
      <c r="E331" s="217"/>
      <c r="F331" s="217"/>
      <c r="G331" s="217"/>
      <c r="H331" s="217"/>
      <c r="I331" s="217"/>
      <c r="J331" s="217"/>
      <c r="K331" s="217"/>
      <c r="L331" s="51"/>
      <c r="M331" s="51"/>
      <c r="N331" s="51"/>
      <c r="O331" s="51"/>
      <c r="P331" s="51"/>
      <c r="Q331" s="51"/>
      <c r="R331" s="51"/>
      <c r="S331" s="51"/>
      <c r="T331" s="51"/>
      <c r="U331" s="51"/>
      <c r="V331" s="51"/>
      <c r="W331" s="51"/>
      <c r="X331" s="51"/>
      <c r="Y331" s="51"/>
      <c r="Z331" s="51"/>
      <c r="AA331" s="51"/>
      <c r="AB331" s="367">
        <v>980000</v>
      </c>
      <c r="AC331" s="378">
        <v>983000</v>
      </c>
      <c r="AD331" s="493">
        <v>125070</v>
      </c>
      <c r="AE331" s="495">
        <v>116710</v>
      </c>
      <c r="AF331" s="495">
        <v>109270</v>
      </c>
      <c r="AG331" s="495">
        <v>101830</v>
      </c>
      <c r="AH331" s="495">
        <v>94400</v>
      </c>
      <c r="AI331" s="495">
        <v>86960</v>
      </c>
      <c r="AJ331" s="495">
        <v>79830</v>
      </c>
      <c r="AK331" s="504">
        <v>73370</v>
      </c>
      <c r="AL331" s="277">
        <f t="shared" si="16"/>
        <v>71790</v>
      </c>
      <c r="AM331" s="276">
        <f t="shared" si="16"/>
        <v>70210</v>
      </c>
      <c r="AN331" s="368">
        <v>381200</v>
      </c>
    </row>
    <row r="332" spans="1:40" s="98" customFormat="1" ht="13.5" customHeight="1">
      <c r="A332" s="51"/>
      <c r="B332" s="217"/>
      <c r="C332" s="217"/>
      <c r="D332" s="217"/>
      <c r="E332" s="217"/>
      <c r="F332" s="217"/>
      <c r="G332" s="217"/>
      <c r="H332" s="217"/>
      <c r="I332" s="217"/>
      <c r="J332" s="217"/>
      <c r="K332" s="217"/>
      <c r="L332" s="51"/>
      <c r="M332" s="51"/>
      <c r="N332" s="51"/>
      <c r="O332" s="51"/>
      <c r="P332" s="51"/>
      <c r="Q332" s="51"/>
      <c r="R332" s="51"/>
      <c r="S332" s="51"/>
      <c r="T332" s="51"/>
      <c r="U332" s="51"/>
      <c r="V332" s="51"/>
      <c r="W332" s="51"/>
      <c r="X332" s="51"/>
      <c r="Y332" s="51"/>
      <c r="Z332" s="51"/>
      <c r="AA332" s="51"/>
      <c r="AB332" s="367">
        <v>983000</v>
      </c>
      <c r="AC332" s="378">
        <v>986000</v>
      </c>
      <c r="AD332" s="493">
        <v>126030</v>
      </c>
      <c r="AE332" s="495">
        <v>117370</v>
      </c>
      <c r="AF332" s="495">
        <v>109940</v>
      </c>
      <c r="AG332" s="495">
        <v>102510</v>
      </c>
      <c r="AH332" s="495">
        <v>95070</v>
      </c>
      <c r="AI332" s="495">
        <v>87630</v>
      </c>
      <c r="AJ332" s="495">
        <v>80410</v>
      </c>
      <c r="AK332" s="504">
        <v>73950</v>
      </c>
      <c r="AL332" s="277">
        <f t="shared" si="16"/>
        <v>72370</v>
      </c>
      <c r="AM332" s="276">
        <f t="shared" si="16"/>
        <v>70790</v>
      </c>
      <c r="AN332" s="368">
        <v>382800</v>
      </c>
    </row>
    <row r="333" spans="1:40" s="98" customFormat="1" ht="13.5" customHeight="1">
      <c r="A333" s="51"/>
      <c r="B333" s="217"/>
      <c r="C333" s="217"/>
      <c r="D333" s="217"/>
      <c r="E333" s="217"/>
      <c r="F333" s="217"/>
      <c r="G333" s="217"/>
      <c r="H333" s="217"/>
      <c r="I333" s="217"/>
      <c r="J333" s="217"/>
      <c r="K333" s="217"/>
      <c r="L333" s="51"/>
      <c r="M333" s="51"/>
      <c r="N333" s="51"/>
      <c r="O333" s="51"/>
      <c r="P333" s="51"/>
      <c r="Q333" s="51"/>
      <c r="R333" s="51"/>
      <c r="S333" s="51"/>
      <c r="T333" s="51"/>
      <c r="U333" s="51"/>
      <c r="V333" s="51"/>
      <c r="W333" s="51"/>
      <c r="X333" s="51"/>
      <c r="Y333" s="51"/>
      <c r="Z333" s="51"/>
      <c r="AA333" s="51"/>
      <c r="AB333" s="371">
        <v>986000</v>
      </c>
      <c r="AC333" s="379">
        <v>989000</v>
      </c>
      <c r="AD333" s="494">
        <v>126990</v>
      </c>
      <c r="AE333" s="496">
        <v>118050</v>
      </c>
      <c r="AF333" s="496">
        <v>110620</v>
      </c>
      <c r="AG333" s="496">
        <v>103170</v>
      </c>
      <c r="AH333" s="496">
        <v>95740</v>
      </c>
      <c r="AI333" s="496">
        <v>88300</v>
      </c>
      <c r="AJ333" s="496">
        <v>81000</v>
      </c>
      <c r="AK333" s="503">
        <v>74530</v>
      </c>
      <c r="AL333" s="277">
        <f t="shared" si="16"/>
        <v>72950</v>
      </c>
      <c r="AM333" s="276">
        <f t="shared" si="16"/>
        <v>71370</v>
      </c>
      <c r="AN333" s="373">
        <v>384300</v>
      </c>
    </row>
    <row r="334" spans="1:40" s="98" customFormat="1" ht="13.5" customHeight="1">
      <c r="A334" s="51"/>
      <c r="B334" s="217"/>
      <c r="C334" s="217"/>
      <c r="D334" s="217"/>
      <c r="E334" s="217"/>
      <c r="F334" s="217"/>
      <c r="G334" s="217"/>
      <c r="H334" s="217"/>
      <c r="I334" s="217"/>
      <c r="J334" s="217"/>
      <c r="K334" s="217"/>
      <c r="L334" s="51"/>
      <c r="M334" s="51"/>
      <c r="N334" s="51"/>
      <c r="O334" s="51"/>
      <c r="P334" s="51"/>
      <c r="Q334" s="51"/>
      <c r="R334" s="51"/>
      <c r="S334" s="51"/>
      <c r="T334" s="51"/>
      <c r="U334" s="51"/>
      <c r="V334" s="51"/>
      <c r="W334" s="51"/>
      <c r="X334" s="51"/>
      <c r="Y334" s="51"/>
      <c r="Z334" s="51"/>
      <c r="AA334" s="51"/>
      <c r="AB334" s="367">
        <v>989000</v>
      </c>
      <c r="AC334" s="378">
        <v>992000</v>
      </c>
      <c r="AD334" s="493">
        <v>127950</v>
      </c>
      <c r="AE334" s="495">
        <v>118710</v>
      </c>
      <c r="AF334" s="495">
        <v>111280</v>
      </c>
      <c r="AG334" s="495">
        <v>103850</v>
      </c>
      <c r="AH334" s="495">
        <v>96400</v>
      </c>
      <c r="AI334" s="495">
        <v>88970</v>
      </c>
      <c r="AJ334" s="495">
        <v>81580</v>
      </c>
      <c r="AK334" s="504">
        <v>75110</v>
      </c>
      <c r="AL334" s="277">
        <f t="shared" si="16"/>
        <v>73530</v>
      </c>
      <c r="AM334" s="276">
        <f t="shared" si="16"/>
        <v>71950</v>
      </c>
      <c r="AN334" s="368">
        <v>385800</v>
      </c>
    </row>
    <row r="335" spans="1:40" s="98" customFormat="1" ht="13.5" customHeight="1">
      <c r="A335" s="51"/>
      <c r="B335" s="217"/>
      <c r="C335" s="217"/>
      <c r="D335" s="217"/>
      <c r="E335" s="217"/>
      <c r="F335" s="217"/>
      <c r="G335" s="217"/>
      <c r="H335" s="217"/>
      <c r="I335" s="217"/>
      <c r="J335" s="217"/>
      <c r="K335" s="217"/>
      <c r="L335" s="51"/>
      <c r="M335" s="51"/>
      <c r="N335" s="51"/>
      <c r="O335" s="51"/>
      <c r="P335" s="51"/>
      <c r="Q335" s="51"/>
      <c r="R335" s="51"/>
      <c r="S335" s="51"/>
      <c r="T335" s="51"/>
      <c r="U335" s="51"/>
      <c r="V335" s="51"/>
      <c r="W335" s="51"/>
      <c r="X335" s="51"/>
      <c r="Y335" s="51"/>
      <c r="Z335" s="51"/>
      <c r="AA335" s="51"/>
      <c r="AB335" s="367">
        <v>992000</v>
      </c>
      <c r="AC335" s="378">
        <v>995000</v>
      </c>
      <c r="AD335" s="493">
        <v>128910</v>
      </c>
      <c r="AE335" s="495">
        <v>119390</v>
      </c>
      <c r="AF335" s="495">
        <v>111950</v>
      </c>
      <c r="AG335" s="495">
        <v>104510</v>
      </c>
      <c r="AH335" s="495">
        <v>97080</v>
      </c>
      <c r="AI335" s="495">
        <v>89640</v>
      </c>
      <c r="AJ335" s="495">
        <v>82200</v>
      </c>
      <c r="AK335" s="504">
        <v>75700</v>
      </c>
      <c r="AL335" s="277">
        <f t="shared" si="16"/>
        <v>74120</v>
      </c>
      <c r="AM335" s="276">
        <f t="shared" si="16"/>
        <v>72540</v>
      </c>
      <c r="AN335" s="368">
        <v>387500</v>
      </c>
    </row>
    <row r="336" spans="1:40" s="98" customFormat="1" ht="13.5" customHeight="1">
      <c r="A336" s="51"/>
      <c r="B336" s="217"/>
      <c r="C336" s="217"/>
      <c r="D336" s="217"/>
      <c r="E336" s="217"/>
      <c r="F336" s="217"/>
      <c r="G336" s="217"/>
      <c r="H336" s="217"/>
      <c r="I336" s="217"/>
      <c r="J336" s="217"/>
      <c r="K336" s="217"/>
      <c r="L336" s="51"/>
      <c r="M336" s="51"/>
      <c r="N336" s="51"/>
      <c r="O336" s="51"/>
      <c r="P336" s="51"/>
      <c r="Q336" s="51"/>
      <c r="R336" s="51"/>
      <c r="S336" s="51"/>
      <c r="T336" s="51"/>
      <c r="U336" s="51"/>
      <c r="V336" s="51"/>
      <c r="W336" s="51"/>
      <c r="X336" s="51"/>
      <c r="Y336" s="51"/>
      <c r="Z336" s="51"/>
      <c r="AA336" s="51"/>
      <c r="AB336" s="367">
        <v>995000</v>
      </c>
      <c r="AC336" s="378">
        <v>998000</v>
      </c>
      <c r="AD336" s="493">
        <v>129870</v>
      </c>
      <c r="AE336" s="495">
        <v>120060</v>
      </c>
      <c r="AF336" s="495">
        <v>112620</v>
      </c>
      <c r="AG336" s="495">
        <v>105180</v>
      </c>
      <c r="AH336" s="495">
        <v>97740</v>
      </c>
      <c r="AI336" s="495">
        <v>90310</v>
      </c>
      <c r="AJ336" s="495">
        <v>82870</v>
      </c>
      <c r="AK336" s="504">
        <v>76280</v>
      </c>
      <c r="AL336" s="277">
        <f t="shared" si="16"/>
        <v>74700</v>
      </c>
      <c r="AM336" s="276">
        <f t="shared" si="16"/>
        <v>73120</v>
      </c>
      <c r="AN336" s="368">
        <v>389000</v>
      </c>
    </row>
    <row r="337" spans="1:40" s="98" customFormat="1" ht="13.5" customHeight="1">
      <c r="A337" s="51"/>
      <c r="B337" s="217"/>
      <c r="C337" s="217"/>
      <c r="D337" s="217"/>
      <c r="E337" s="217"/>
      <c r="F337" s="217"/>
      <c r="G337" s="217"/>
      <c r="H337" s="217"/>
      <c r="I337" s="217"/>
      <c r="J337" s="217"/>
      <c r="K337" s="217"/>
      <c r="L337" s="51"/>
      <c r="M337" s="51"/>
      <c r="N337" s="51"/>
      <c r="O337" s="51"/>
      <c r="P337" s="51"/>
      <c r="Q337" s="51"/>
      <c r="R337" s="51"/>
      <c r="S337" s="51"/>
      <c r="T337" s="51"/>
      <c r="U337" s="51"/>
      <c r="V337" s="51"/>
      <c r="W337" s="51"/>
      <c r="X337" s="51"/>
      <c r="Y337" s="51"/>
      <c r="Z337" s="51"/>
      <c r="AA337" s="51"/>
      <c r="AB337" s="367">
        <v>998000</v>
      </c>
      <c r="AC337" s="378">
        <v>1001000</v>
      </c>
      <c r="AD337" s="493">
        <v>130830</v>
      </c>
      <c r="AE337" s="495">
        <v>120720</v>
      </c>
      <c r="AF337" s="495">
        <v>113290</v>
      </c>
      <c r="AG337" s="495">
        <v>105850</v>
      </c>
      <c r="AH337" s="495">
        <v>98410</v>
      </c>
      <c r="AI337" s="495">
        <v>90980</v>
      </c>
      <c r="AJ337" s="495">
        <v>83540</v>
      </c>
      <c r="AK337" s="504">
        <v>76860</v>
      </c>
      <c r="AL337" s="277">
        <f t="shared" si="16"/>
        <v>75280</v>
      </c>
      <c r="AM337" s="276">
        <f t="shared" si="16"/>
        <v>73700</v>
      </c>
      <c r="AN337" s="368">
        <v>390500</v>
      </c>
    </row>
    <row r="338" spans="1:40" s="98" customFormat="1" ht="13.5" customHeight="1">
      <c r="A338" s="51"/>
      <c r="B338" s="217"/>
      <c r="C338" s="217"/>
      <c r="D338" s="217"/>
      <c r="E338" s="217"/>
      <c r="F338" s="217"/>
      <c r="G338" s="217"/>
      <c r="H338" s="217"/>
      <c r="I338" s="217"/>
      <c r="J338" s="217"/>
      <c r="K338" s="217"/>
      <c r="L338" s="51"/>
      <c r="M338" s="51"/>
      <c r="N338" s="51"/>
      <c r="O338" s="51"/>
      <c r="P338" s="51"/>
      <c r="Q338" s="51"/>
      <c r="R338" s="51"/>
      <c r="S338" s="51"/>
      <c r="T338" s="51"/>
      <c r="U338" s="51"/>
      <c r="V338" s="51"/>
      <c r="W338" s="51"/>
      <c r="X338" s="51"/>
      <c r="Y338" s="51"/>
      <c r="Z338" s="51"/>
      <c r="AA338" s="51"/>
      <c r="AB338" s="371">
        <v>1001000</v>
      </c>
      <c r="AC338" s="379">
        <v>1004000</v>
      </c>
      <c r="AD338" s="494">
        <v>131790</v>
      </c>
      <c r="AE338" s="496">
        <v>121400</v>
      </c>
      <c r="AF338" s="496">
        <v>113950</v>
      </c>
      <c r="AG338" s="496">
        <v>106520</v>
      </c>
      <c r="AH338" s="496">
        <v>99090</v>
      </c>
      <c r="AI338" s="496">
        <v>92640</v>
      </c>
      <c r="AJ338" s="496">
        <v>84210</v>
      </c>
      <c r="AK338" s="503">
        <v>77440</v>
      </c>
      <c r="AL338" s="277">
        <f t="shared" si="16"/>
        <v>75860</v>
      </c>
      <c r="AM338" s="276">
        <f t="shared" si="16"/>
        <v>74280</v>
      </c>
      <c r="AN338" s="373">
        <v>392100</v>
      </c>
    </row>
    <row r="339" spans="1:40" s="98" customFormat="1" ht="13.5" customHeight="1">
      <c r="A339" s="51"/>
      <c r="B339" s="217"/>
      <c r="C339" s="217"/>
      <c r="D339" s="217"/>
      <c r="E339" s="217"/>
      <c r="F339" s="217"/>
      <c r="G339" s="217"/>
      <c r="H339" s="217"/>
      <c r="I339" s="217"/>
      <c r="J339" s="217"/>
      <c r="K339" s="217"/>
      <c r="L339" s="51"/>
      <c r="M339" s="51"/>
      <c r="N339" s="51"/>
      <c r="O339" s="51"/>
      <c r="P339" s="51"/>
      <c r="Q339" s="51"/>
      <c r="R339" s="51"/>
      <c r="S339" s="51"/>
      <c r="T339" s="51"/>
      <c r="U339" s="51"/>
      <c r="V339" s="51"/>
      <c r="W339" s="51"/>
      <c r="X339" s="51"/>
      <c r="Y339" s="51"/>
      <c r="Z339" s="51"/>
      <c r="AA339" s="51"/>
      <c r="AB339" s="367">
        <v>1004000</v>
      </c>
      <c r="AC339" s="378">
        <v>1007000</v>
      </c>
      <c r="AD339" s="514">
        <v>132760</v>
      </c>
      <c r="AE339" s="510">
        <v>122080</v>
      </c>
      <c r="AF339" s="510">
        <v>114630</v>
      </c>
      <c r="AG339" s="510">
        <v>107180</v>
      </c>
      <c r="AH339" s="510">
        <v>99750</v>
      </c>
      <c r="AI339" s="510">
        <v>92320</v>
      </c>
      <c r="AJ339" s="510">
        <v>84880</v>
      </c>
      <c r="AK339" s="519">
        <v>78020</v>
      </c>
      <c r="AL339" s="277">
        <f t="shared" si="16"/>
        <v>76440</v>
      </c>
      <c r="AM339" s="276">
        <f t="shared" si="16"/>
        <v>74860</v>
      </c>
      <c r="AN339" s="368">
        <v>393600</v>
      </c>
    </row>
    <row r="340" spans="1:40" s="98" customFormat="1" ht="13.5" customHeight="1">
      <c r="A340" s="51"/>
      <c r="B340" s="217"/>
      <c r="C340" s="217"/>
      <c r="D340" s="217"/>
      <c r="E340" s="217"/>
      <c r="F340" s="217"/>
      <c r="G340" s="217"/>
      <c r="H340" s="217"/>
      <c r="I340" s="217"/>
      <c r="J340" s="217"/>
      <c r="K340" s="217"/>
      <c r="L340" s="51"/>
      <c r="M340" s="51"/>
      <c r="N340" s="51"/>
      <c r="O340" s="51"/>
      <c r="P340" s="51"/>
      <c r="Q340" s="51"/>
      <c r="R340" s="51"/>
      <c r="S340" s="51"/>
      <c r="T340" s="51"/>
      <c r="U340" s="51"/>
      <c r="V340" s="51"/>
      <c r="W340" s="51"/>
      <c r="X340" s="51"/>
      <c r="Y340" s="51"/>
      <c r="Z340" s="51"/>
      <c r="AA340" s="51"/>
      <c r="AB340" s="367">
        <v>1007000</v>
      </c>
      <c r="AC340" s="378">
        <v>1010000</v>
      </c>
      <c r="AD340" s="520">
        <v>133710</v>
      </c>
      <c r="AE340" s="521">
        <v>123040</v>
      </c>
      <c r="AF340" s="521">
        <v>115290</v>
      </c>
      <c r="AG340" s="521">
        <v>107860</v>
      </c>
      <c r="AH340" s="521">
        <v>100430</v>
      </c>
      <c r="AI340" s="521">
        <v>92980</v>
      </c>
      <c r="AJ340" s="521">
        <v>85550</v>
      </c>
      <c r="AK340" s="522">
        <v>78610</v>
      </c>
      <c r="AL340" s="277">
        <f t="shared" si="16"/>
        <v>77030</v>
      </c>
      <c r="AM340" s="276">
        <f t="shared" si="16"/>
        <v>75450</v>
      </c>
      <c r="AN340" s="439">
        <v>395100</v>
      </c>
    </row>
    <row r="341" spans="1:40" s="98" customFormat="1" ht="13.5" customHeight="1">
      <c r="A341" s="51"/>
      <c r="B341" s="217"/>
      <c r="C341" s="217"/>
      <c r="D341" s="217"/>
      <c r="E341" s="217"/>
      <c r="F341" s="217"/>
      <c r="G341" s="217"/>
      <c r="H341" s="217"/>
      <c r="I341" s="217"/>
      <c r="J341" s="217"/>
      <c r="K341" s="217"/>
      <c r="L341" s="51"/>
      <c r="M341" s="51"/>
      <c r="N341" s="51"/>
      <c r="O341" s="51"/>
      <c r="P341" s="51"/>
      <c r="Q341" s="51"/>
      <c r="R341" s="51"/>
      <c r="S341" s="51"/>
      <c r="T341" s="51"/>
      <c r="U341" s="51"/>
      <c r="V341" s="51"/>
      <c r="W341" s="51"/>
      <c r="X341" s="51"/>
      <c r="Y341" s="51"/>
      <c r="Z341" s="51"/>
      <c r="AA341" s="51"/>
      <c r="AB341" s="367">
        <v>1010000</v>
      </c>
      <c r="AC341" s="378">
        <v>1013000</v>
      </c>
      <c r="AD341" s="523">
        <v>134190</v>
      </c>
      <c r="AE341" s="524">
        <v>123520</v>
      </c>
      <c r="AF341" s="524">
        <v>115630</v>
      </c>
      <c r="AG341" s="524">
        <v>108200</v>
      </c>
      <c r="AH341" s="524">
        <v>100750</v>
      </c>
      <c r="AI341" s="524">
        <v>93320</v>
      </c>
      <c r="AJ341" s="524">
        <v>85890</v>
      </c>
      <c r="AK341" s="525">
        <v>78890</v>
      </c>
      <c r="AL341" s="277">
        <f t="shared" si="16"/>
        <v>77310</v>
      </c>
      <c r="AM341" s="276">
        <f t="shared" si="16"/>
        <v>75730</v>
      </c>
      <c r="AN341" s="526">
        <v>396700</v>
      </c>
    </row>
    <row r="342" spans="1:40" s="98" customFormat="1" ht="13.5" customHeight="1">
      <c r="A342" s="51"/>
      <c r="B342" s="217"/>
      <c r="C342" s="217"/>
      <c r="D342" s="217"/>
      <c r="E342" s="217"/>
      <c r="F342" s="217"/>
      <c r="G342" s="217"/>
      <c r="H342" s="217"/>
      <c r="I342" s="217"/>
      <c r="J342" s="217"/>
      <c r="K342" s="217"/>
      <c r="L342" s="51"/>
      <c r="M342" s="51"/>
      <c r="N342" s="51"/>
      <c r="O342" s="51"/>
      <c r="P342" s="51"/>
      <c r="Q342" s="51"/>
      <c r="R342" s="51"/>
      <c r="S342" s="51"/>
      <c r="T342" s="51"/>
      <c r="U342" s="51"/>
      <c r="V342" s="51"/>
      <c r="W342" s="51"/>
      <c r="X342" s="51"/>
      <c r="Y342" s="51"/>
      <c r="Z342" s="51"/>
      <c r="AA342" s="51"/>
      <c r="AB342" s="367">
        <v>1013000</v>
      </c>
      <c r="AC342" s="378">
        <v>1016000</v>
      </c>
      <c r="AD342" s="384"/>
      <c r="AE342" s="367"/>
      <c r="AF342" s="367"/>
      <c r="AG342" s="367"/>
      <c r="AH342" s="367"/>
      <c r="AI342" s="367"/>
      <c r="AJ342" s="367"/>
      <c r="AK342" s="435"/>
      <c r="AL342" s="277">
        <f t="shared" si="16"/>
        <v>0</v>
      </c>
      <c r="AM342" s="276">
        <f t="shared" si="16"/>
        <v>0</v>
      </c>
      <c r="AN342" s="368">
        <v>340000</v>
      </c>
    </row>
    <row r="343" spans="1:40" s="98" customFormat="1" ht="13.5" customHeight="1">
      <c r="A343" s="51"/>
      <c r="B343" s="217"/>
      <c r="C343" s="217"/>
      <c r="D343" s="217"/>
      <c r="E343" s="217"/>
      <c r="F343" s="217"/>
      <c r="G343" s="217"/>
      <c r="H343" s="217"/>
      <c r="I343" s="217"/>
      <c r="J343" s="217"/>
      <c r="K343" s="217"/>
      <c r="L343" s="51"/>
      <c r="M343" s="51"/>
      <c r="N343" s="51"/>
      <c r="O343" s="51"/>
      <c r="P343" s="51"/>
      <c r="Q343" s="51"/>
      <c r="R343" s="51"/>
      <c r="S343" s="51"/>
      <c r="T343" s="51"/>
      <c r="U343" s="51"/>
      <c r="V343" s="51"/>
      <c r="W343" s="51"/>
      <c r="X343" s="51"/>
      <c r="Y343" s="51"/>
      <c r="Z343" s="51"/>
      <c r="AA343" s="51"/>
      <c r="AB343" s="371">
        <v>1016000</v>
      </c>
      <c r="AC343" s="379">
        <v>1019000</v>
      </c>
      <c r="AD343" s="388"/>
      <c r="AE343" s="371"/>
      <c r="AF343" s="371"/>
      <c r="AG343" s="371"/>
      <c r="AH343" s="371"/>
      <c r="AI343" s="371"/>
      <c r="AJ343" s="371"/>
      <c r="AK343" s="434"/>
      <c r="AL343" s="277">
        <f t="shared" si="16"/>
        <v>0</v>
      </c>
      <c r="AM343" s="276">
        <f t="shared" si="16"/>
        <v>0</v>
      </c>
      <c r="AN343" s="373">
        <v>341300</v>
      </c>
    </row>
    <row r="344" spans="1:40" s="98" customFormat="1" ht="13.5" customHeight="1">
      <c r="A344" s="51"/>
      <c r="B344" s="217"/>
      <c r="C344" s="217"/>
      <c r="D344" s="217"/>
      <c r="E344" s="217"/>
      <c r="F344" s="217"/>
      <c r="G344" s="217"/>
      <c r="H344" s="217"/>
      <c r="I344" s="217"/>
      <c r="J344" s="217"/>
      <c r="K344" s="217"/>
      <c r="L344" s="51"/>
      <c r="M344" s="51"/>
      <c r="N344" s="51"/>
      <c r="O344" s="51"/>
      <c r="P344" s="51"/>
      <c r="Q344" s="51"/>
      <c r="R344" s="51"/>
      <c r="S344" s="51"/>
      <c r="T344" s="51"/>
      <c r="U344" s="51"/>
      <c r="V344" s="51"/>
      <c r="W344" s="51"/>
      <c r="X344" s="51"/>
      <c r="Y344" s="51"/>
      <c r="Z344" s="51"/>
      <c r="AA344" s="51"/>
      <c r="AB344" s="367">
        <v>1019000</v>
      </c>
      <c r="AC344" s="378">
        <v>1022000</v>
      </c>
      <c r="AD344" s="384"/>
      <c r="AE344" s="367"/>
      <c r="AF344" s="367"/>
      <c r="AG344" s="367"/>
      <c r="AH344" s="367"/>
      <c r="AI344" s="367"/>
      <c r="AJ344" s="367"/>
      <c r="AK344" s="435"/>
      <c r="AL344" s="277">
        <f t="shared" si="16"/>
        <v>0</v>
      </c>
      <c r="AM344" s="276">
        <f t="shared" si="16"/>
        <v>0</v>
      </c>
      <c r="AN344" s="368">
        <v>342700</v>
      </c>
    </row>
    <row r="345" spans="1:40" s="98" customFormat="1" ht="13.5" customHeight="1">
      <c r="A345" s="51"/>
      <c r="B345" s="217"/>
      <c r="C345" s="217"/>
      <c r="D345" s="217"/>
      <c r="E345" s="217"/>
      <c r="F345" s="217"/>
      <c r="G345" s="217"/>
      <c r="H345" s="217"/>
      <c r="I345" s="217"/>
      <c r="J345" s="217"/>
      <c r="K345" s="217"/>
      <c r="L345" s="51"/>
      <c r="M345" s="51"/>
      <c r="N345" s="51"/>
      <c r="O345" s="51"/>
      <c r="P345" s="51"/>
      <c r="Q345" s="51"/>
      <c r="R345" s="51"/>
      <c r="S345" s="51"/>
      <c r="T345" s="51"/>
      <c r="U345" s="51"/>
      <c r="V345" s="51"/>
      <c r="W345" s="51"/>
      <c r="X345" s="51"/>
      <c r="Y345" s="51"/>
      <c r="Z345" s="51"/>
      <c r="AA345" s="51"/>
      <c r="AB345" s="367">
        <v>1022000</v>
      </c>
      <c r="AC345" s="378">
        <v>1025000</v>
      </c>
      <c r="AD345" s="384"/>
      <c r="AE345" s="367"/>
      <c r="AF345" s="367"/>
      <c r="AG345" s="367"/>
      <c r="AH345" s="367"/>
      <c r="AI345" s="367"/>
      <c r="AJ345" s="367"/>
      <c r="AK345" s="435"/>
      <c r="AL345" s="277">
        <f t="shared" ref="AL345:AM364" si="17">IF(AK345-$Z$19&gt;0,AK345-$Z$19,0)</f>
        <v>0</v>
      </c>
      <c r="AM345" s="276">
        <f t="shared" si="17"/>
        <v>0</v>
      </c>
      <c r="AN345" s="368">
        <v>344000</v>
      </c>
    </row>
    <row r="346" spans="1:40" ht="13.5" customHeight="1">
      <c r="AB346" s="367">
        <v>1025000</v>
      </c>
      <c r="AC346" s="378">
        <v>1028000</v>
      </c>
      <c r="AD346" s="384"/>
      <c r="AE346" s="367"/>
      <c r="AF346" s="367"/>
      <c r="AG346" s="367"/>
      <c r="AH346" s="367"/>
      <c r="AI346" s="367"/>
      <c r="AJ346" s="367"/>
      <c r="AK346" s="435"/>
      <c r="AL346" s="277">
        <f t="shared" si="17"/>
        <v>0</v>
      </c>
      <c r="AM346" s="276">
        <f t="shared" si="17"/>
        <v>0</v>
      </c>
      <c r="AN346" s="368">
        <v>345400</v>
      </c>
    </row>
    <row r="347" spans="1:40" ht="13.5" customHeight="1">
      <c r="AB347" s="367">
        <v>1028000</v>
      </c>
      <c r="AC347" s="378">
        <v>1031000</v>
      </c>
      <c r="AD347" s="384"/>
      <c r="AE347" s="367"/>
      <c r="AF347" s="367"/>
      <c r="AG347" s="367"/>
      <c r="AH347" s="367"/>
      <c r="AI347" s="367"/>
      <c r="AJ347" s="367"/>
      <c r="AK347" s="435"/>
      <c r="AL347" s="277">
        <f t="shared" si="17"/>
        <v>0</v>
      </c>
      <c r="AM347" s="276">
        <f t="shared" si="17"/>
        <v>0</v>
      </c>
      <c r="AN347" s="368">
        <v>346800</v>
      </c>
    </row>
    <row r="348" spans="1:40" ht="13.5" customHeight="1">
      <c r="AB348" s="371">
        <v>1031000</v>
      </c>
      <c r="AC348" s="379">
        <v>1034000</v>
      </c>
      <c r="AD348" s="388"/>
      <c r="AE348" s="371"/>
      <c r="AF348" s="371"/>
      <c r="AG348" s="371"/>
      <c r="AH348" s="371"/>
      <c r="AI348" s="371"/>
      <c r="AJ348" s="371"/>
      <c r="AK348" s="434"/>
      <c r="AL348" s="277">
        <f t="shared" si="17"/>
        <v>0</v>
      </c>
      <c r="AM348" s="276">
        <f t="shared" si="17"/>
        <v>0</v>
      </c>
      <c r="AN348" s="373">
        <v>348100</v>
      </c>
    </row>
    <row r="349" spans="1:40">
      <c r="AB349" s="416">
        <v>1034000</v>
      </c>
      <c r="AC349" s="417">
        <v>1037000</v>
      </c>
      <c r="AD349" s="418"/>
      <c r="AE349" s="416"/>
      <c r="AF349" s="416"/>
      <c r="AG349" s="416"/>
      <c r="AH349" s="416"/>
      <c r="AI349" s="416"/>
      <c r="AJ349" s="416"/>
      <c r="AK349" s="436"/>
      <c r="AL349" s="277">
        <f t="shared" si="17"/>
        <v>0</v>
      </c>
      <c r="AM349" s="276">
        <f t="shared" si="17"/>
        <v>0</v>
      </c>
      <c r="AN349" s="419">
        <v>349500</v>
      </c>
    </row>
    <row r="350" spans="1:40">
      <c r="AB350" s="367">
        <v>1037000</v>
      </c>
      <c r="AC350" s="378">
        <v>1040000</v>
      </c>
      <c r="AD350" s="384"/>
      <c r="AE350" s="367"/>
      <c r="AF350" s="367"/>
      <c r="AG350" s="367"/>
      <c r="AH350" s="367"/>
      <c r="AI350" s="367"/>
      <c r="AJ350" s="367"/>
      <c r="AK350" s="435"/>
      <c r="AL350" s="277">
        <f t="shared" si="17"/>
        <v>0</v>
      </c>
      <c r="AM350" s="276">
        <f t="shared" si="17"/>
        <v>0</v>
      </c>
      <c r="AN350" s="368">
        <v>350800</v>
      </c>
    </row>
    <row r="351" spans="1:40">
      <c r="AB351" s="367">
        <v>1040000</v>
      </c>
      <c r="AC351" s="378">
        <v>1043000</v>
      </c>
      <c r="AD351" s="384"/>
      <c r="AE351" s="367"/>
      <c r="AF351" s="367"/>
      <c r="AG351" s="367"/>
      <c r="AH351" s="367"/>
      <c r="AI351" s="367"/>
      <c r="AJ351" s="367"/>
      <c r="AK351" s="435"/>
      <c r="AL351" s="277">
        <f t="shared" si="17"/>
        <v>0</v>
      </c>
      <c r="AM351" s="276">
        <f t="shared" si="17"/>
        <v>0</v>
      </c>
      <c r="AN351" s="368">
        <v>352200</v>
      </c>
    </row>
    <row r="352" spans="1:40">
      <c r="AB352" s="367">
        <v>1043000</v>
      </c>
      <c r="AC352" s="378">
        <v>1046000</v>
      </c>
      <c r="AD352" s="384"/>
      <c r="AE352" s="367"/>
      <c r="AF352" s="367"/>
      <c r="AG352" s="367"/>
      <c r="AH352" s="367"/>
      <c r="AI352" s="367"/>
      <c r="AJ352" s="367"/>
      <c r="AK352" s="435"/>
      <c r="AL352" s="277">
        <f t="shared" si="17"/>
        <v>0</v>
      </c>
      <c r="AM352" s="276">
        <f t="shared" si="17"/>
        <v>0</v>
      </c>
      <c r="AN352" s="368">
        <v>353500</v>
      </c>
    </row>
    <row r="353" spans="28:40">
      <c r="AB353" s="371">
        <v>1046000</v>
      </c>
      <c r="AC353" s="379">
        <v>1049000</v>
      </c>
      <c r="AD353" s="388"/>
      <c r="AE353" s="371"/>
      <c r="AF353" s="371"/>
      <c r="AG353" s="371"/>
      <c r="AH353" s="371"/>
      <c r="AI353" s="371"/>
      <c r="AJ353" s="371"/>
      <c r="AK353" s="434"/>
      <c r="AL353" s="277">
        <f t="shared" si="17"/>
        <v>0</v>
      </c>
      <c r="AM353" s="276">
        <f t="shared" si="17"/>
        <v>0</v>
      </c>
      <c r="AN353" s="373">
        <v>354900</v>
      </c>
    </row>
    <row r="354" spans="28:40">
      <c r="AB354" s="367">
        <v>1049000</v>
      </c>
      <c r="AC354" s="378">
        <v>1052000</v>
      </c>
      <c r="AD354" s="384"/>
      <c r="AE354" s="367"/>
      <c r="AF354" s="367"/>
      <c r="AG354" s="367"/>
      <c r="AH354" s="367"/>
      <c r="AI354" s="367"/>
      <c r="AJ354" s="367"/>
      <c r="AK354" s="435"/>
      <c r="AL354" s="277">
        <f t="shared" si="17"/>
        <v>0</v>
      </c>
      <c r="AM354" s="276">
        <f t="shared" si="17"/>
        <v>0</v>
      </c>
      <c r="AN354" s="368">
        <v>356200</v>
      </c>
    </row>
    <row r="355" spans="28:40">
      <c r="AB355" s="367">
        <v>1052000</v>
      </c>
      <c r="AC355" s="378">
        <v>1055000</v>
      </c>
      <c r="AD355" s="384"/>
      <c r="AE355" s="367"/>
      <c r="AF355" s="367"/>
      <c r="AG355" s="367"/>
      <c r="AH355" s="367"/>
      <c r="AI355" s="367"/>
      <c r="AJ355" s="367"/>
      <c r="AK355" s="435"/>
      <c r="AL355" s="277">
        <f t="shared" si="17"/>
        <v>0</v>
      </c>
      <c r="AM355" s="276">
        <f t="shared" si="17"/>
        <v>0</v>
      </c>
      <c r="AN355" s="368">
        <v>357600</v>
      </c>
    </row>
    <row r="356" spans="28:40">
      <c r="AB356" s="367">
        <v>1055000</v>
      </c>
      <c r="AC356" s="378">
        <v>1058000</v>
      </c>
      <c r="AD356" s="384"/>
      <c r="AE356" s="367"/>
      <c r="AF356" s="367"/>
      <c r="AG356" s="367"/>
      <c r="AH356" s="367"/>
      <c r="AI356" s="367"/>
      <c r="AJ356" s="367"/>
      <c r="AK356" s="435"/>
      <c r="AL356" s="277">
        <f t="shared" si="17"/>
        <v>0</v>
      </c>
      <c r="AM356" s="276">
        <f t="shared" si="17"/>
        <v>0</v>
      </c>
      <c r="AN356" s="368">
        <v>358900</v>
      </c>
    </row>
    <row r="357" spans="28:40">
      <c r="AB357" s="367">
        <v>1058000</v>
      </c>
      <c r="AC357" s="378">
        <v>1061000</v>
      </c>
      <c r="AD357" s="384"/>
      <c r="AE357" s="367"/>
      <c r="AF357" s="367"/>
      <c r="AG357" s="367"/>
      <c r="AH357" s="367"/>
      <c r="AI357" s="367"/>
      <c r="AJ357" s="367"/>
      <c r="AK357" s="435"/>
      <c r="AL357" s="277">
        <f t="shared" si="17"/>
        <v>0</v>
      </c>
      <c r="AM357" s="276">
        <f t="shared" si="17"/>
        <v>0</v>
      </c>
      <c r="AN357" s="368">
        <v>360300</v>
      </c>
    </row>
    <row r="358" spans="28:40">
      <c r="AB358" s="371">
        <v>1061000</v>
      </c>
      <c r="AC358" s="379">
        <v>1064000</v>
      </c>
      <c r="AD358" s="388"/>
      <c r="AE358" s="371"/>
      <c r="AF358" s="371"/>
      <c r="AG358" s="371"/>
      <c r="AH358" s="371"/>
      <c r="AI358" s="371"/>
      <c r="AJ358" s="371"/>
      <c r="AK358" s="434"/>
      <c r="AL358" s="277">
        <f t="shared" si="17"/>
        <v>0</v>
      </c>
      <c r="AM358" s="276">
        <f t="shared" si="17"/>
        <v>0</v>
      </c>
      <c r="AN358" s="373">
        <v>361600</v>
      </c>
    </row>
    <row r="359" spans="28:40">
      <c r="AB359" s="367">
        <v>1064000</v>
      </c>
      <c r="AC359" s="378">
        <v>1067000</v>
      </c>
      <c r="AD359" s="384"/>
      <c r="AE359" s="367"/>
      <c r="AF359" s="367"/>
      <c r="AG359" s="367"/>
      <c r="AH359" s="367"/>
      <c r="AI359" s="367"/>
      <c r="AJ359" s="367"/>
      <c r="AK359" s="435"/>
      <c r="AL359" s="277">
        <f t="shared" si="17"/>
        <v>0</v>
      </c>
      <c r="AM359" s="276">
        <f t="shared" si="17"/>
        <v>0</v>
      </c>
      <c r="AN359" s="368">
        <v>363000</v>
      </c>
    </row>
    <row r="360" spans="28:40">
      <c r="AB360" s="367">
        <v>1067000</v>
      </c>
      <c r="AC360" s="378">
        <v>1070000</v>
      </c>
      <c r="AD360" s="384"/>
      <c r="AE360" s="367"/>
      <c r="AF360" s="367"/>
      <c r="AG360" s="367"/>
      <c r="AH360" s="367"/>
      <c r="AI360" s="367"/>
      <c r="AJ360" s="367"/>
      <c r="AK360" s="435"/>
      <c r="AL360" s="277">
        <f t="shared" si="17"/>
        <v>0</v>
      </c>
      <c r="AM360" s="276">
        <f t="shared" si="17"/>
        <v>0</v>
      </c>
      <c r="AN360" s="368">
        <v>364400</v>
      </c>
    </row>
    <row r="361" spans="28:40">
      <c r="AB361" s="367">
        <v>1070000</v>
      </c>
      <c r="AC361" s="378">
        <v>1073000</v>
      </c>
      <c r="AD361" s="384"/>
      <c r="AE361" s="367"/>
      <c r="AF361" s="367"/>
      <c r="AG361" s="367"/>
      <c r="AH361" s="367"/>
      <c r="AI361" s="367"/>
      <c r="AJ361" s="367"/>
      <c r="AK361" s="435"/>
      <c r="AL361" s="277">
        <f t="shared" si="17"/>
        <v>0</v>
      </c>
      <c r="AM361" s="276">
        <f t="shared" si="17"/>
        <v>0</v>
      </c>
      <c r="AN361" s="368">
        <v>365700</v>
      </c>
    </row>
    <row r="362" spans="28:40">
      <c r="AB362" s="367">
        <v>1073000</v>
      </c>
      <c r="AC362" s="378">
        <v>1076000</v>
      </c>
      <c r="AD362" s="384"/>
      <c r="AE362" s="367"/>
      <c r="AF362" s="367"/>
      <c r="AG362" s="367"/>
      <c r="AH362" s="367"/>
      <c r="AI362" s="367"/>
      <c r="AJ362" s="367"/>
      <c r="AK362" s="435"/>
      <c r="AL362" s="277">
        <f t="shared" si="17"/>
        <v>0</v>
      </c>
      <c r="AM362" s="276">
        <f t="shared" si="17"/>
        <v>0</v>
      </c>
      <c r="AN362" s="368">
        <v>367100</v>
      </c>
    </row>
    <row r="363" spans="28:40">
      <c r="AB363" s="371">
        <v>1076000</v>
      </c>
      <c r="AC363" s="379">
        <v>1079000</v>
      </c>
      <c r="AD363" s="388"/>
      <c r="AE363" s="371"/>
      <c r="AF363" s="371"/>
      <c r="AG363" s="371"/>
      <c r="AH363" s="371"/>
      <c r="AI363" s="371"/>
      <c r="AJ363" s="371"/>
      <c r="AK363" s="434"/>
      <c r="AL363" s="277">
        <f t="shared" si="17"/>
        <v>0</v>
      </c>
      <c r="AM363" s="276">
        <f t="shared" si="17"/>
        <v>0</v>
      </c>
      <c r="AN363" s="373">
        <v>368400</v>
      </c>
    </row>
    <row r="364" spans="28:40">
      <c r="AB364" s="367">
        <v>1079000</v>
      </c>
      <c r="AC364" s="378">
        <v>1082000</v>
      </c>
      <c r="AD364" s="384"/>
      <c r="AE364" s="367"/>
      <c r="AF364" s="367"/>
      <c r="AG364" s="367"/>
      <c r="AH364" s="367"/>
      <c r="AI364" s="367"/>
      <c r="AJ364" s="367"/>
      <c r="AK364" s="435"/>
      <c r="AL364" s="277">
        <f t="shared" si="17"/>
        <v>0</v>
      </c>
      <c r="AM364" s="276">
        <f t="shared" si="17"/>
        <v>0</v>
      </c>
      <c r="AN364" s="368">
        <v>369800</v>
      </c>
    </row>
    <row r="365" spans="28:40">
      <c r="AB365" s="367">
        <v>1082000</v>
      </c>
      <c r="AC365" s="378">
        <v>1085000</v>
      </c>
      <c r="AD365" s="384"/>
      <c r="AE365" s="367"/>
      <c r="AF365" s="367"/>
      <c r="AG365" s="367"/>
      <c r="AH365" s="367"/>
      <c r="AI365" s="367"/>
      <c r="AJ365" s="367"/>
      <c r="AK365" s="435"/>
      <c r="AL365" s="277">
        <f t="shared" ref="AL365:AM381" si="18">IF(AK365-$Z$19&gt;0,AK365-$Z$19,0)</f>
        <v>0</v>
      </c>
      <c r="AM365" s="276">
        <f t="shared" si="18"/>
        <v>0</v>
      </c>
      <c r="AN365" s="368">
        <v>371100</v>
      </c>
    </row>
    <row r="366" spans="28:40">
      <c r="AB366" s="367">
        <v>1085000</v>
      </c>
      <c r="AC366" s="378">
        <v>1088000</v>
      </c>
      <c r="AD366" s="384"/>
      <c r="AE366" s="367"/>
      <c r="AF366" s="367"/>
      <c r="AG366" s="367"/>
      <c r="AH366" s="367"/>
      <c r="AI366" s="367"/>
      <c r="AJ366" s="367"/>
      <c r="AK366" s="435"/>
      <c r="AL366" s="277">
        <f t="shared" si="18"/>
        <v>0</v>
      </c>
      <c r="AM366" s="276">
        <f t="shared" si="18"/>
        <v>0</v>
      </c>
      <c r="AN366" s="368">
        <v>372500</v>
      </c>
    </row>
    <row r="367" spans="28:40">
      <c r="AB367" s="367">
        <v>1088000</v>
      </c>
      <c r="AC367" s="378">
        <v>1091000</v>
      </c>
      <c r="AD367" s="384"/>
      <c r="AE367" s="367"/>
      <c r="AF367" s="367"/>
      <c r="AG367" s="367"/>
      <c r="AH367" s="367"/>
      <c r="AI367" s="367"/>
      <c r="AJ367" s="367"/>
      <c r="AK367" s="435"/>
      <c r="AL367" s="277">
        <f t="shared" si="18"/>
        <v>0</v>
      </c>
      <c r="AM367" s="276">
        <f t="shared" si="18"/>
        <v>0</v>
      </c>
      <c r="AN367" s="368">
        <v>373800</v>
      </c>
    </row>
    <row r="368" spans="28:40">
      <c r="AB368" s="371">
        <v>1091000</v>
      </c>
      <c r="AC368" s="379">
        <v>1094000</v>
      </c>
      <c r="AD368" s="388"/>
      <c r="AE368" s="371"/>
      <c r="AF368" s="371"/>
      <c r="AG368" s="371"/>
      <c r="AH368" s="371"/>
      <c r="AI368" s="371"/>
      <c r="AJ368" s="371"/>
      <c r="AK368" s="434"/>
      <c r="AL368" s="277">
        <f t="shared" si="18"/>
        <v>0</v>
      </c>
      <c r="AM368" s="276">
        <f t="shared" si="18"/>
        <v>0</v>
      </c>
      <c r="AN368" s="373">
        <v>375200</v>
      </c>
    </row>
    <row r="369" spans="28:40">
      <c r="AB369" s="367">
        <v>1094000</v>
      </c>
      <c r="AC369" s="378">
        <v>1097000</v>
      </c>
      <c r="AD369" s="384"/>
      <c r="AE369" s="367"/>
      <c r="AF369" s="367"/>
      <c r="AG369" s="367"/>
      <c r="AH369" s="367"/>
      <c r="AI369" s="367"/>
      <c r="AJ369" s="367"/>
      <c r="AK369" s="435"/>
      <c r="AL369" s="277">
        <f t="shared" si="18"/>
        <v>0</v>
      </c>
      <c r="AM369" s="276">
        <f t="shared" si="18"/>
        <v>0</v>
      </c>
      <c r="AN369" s="368">
        <v>376500</v>
      </c>
    </row>
    <row r="370" spans="28:40">
      <c r="AB370" s="367">
        <v>1097000</v>
      </c>
      <c r="AC370" s="378">
        <v>1100000</v>
      </c>
      <c r="AD370" s="384"/>
      <c r="AE370" s="367"/>
      <c r="AF370" s="367"/>
      <c r="AG370" s="367"/>
      <c r="AH370" s="367"/>
      <c r="AI370" s="367"/>
      <c r="AJ370" s="367"/>
      <c r="AK370" s="435"/>
      <c r="AL370" s="277">
        <f t="shared" si="18"/>
        <v>0</v>
      </c>
      <c r="AM370" s="276">
        <f t="shared" si="18"/>
        <v>0</v>
      </c>
      <c r="AN370" s="368">
        <v>377900</v>
      </c>
    </row>
    <row r="371" spans="28:40">
      <c r="AB371" s="367">
        <v>1100000</v>
      </c>
      <c r="AC371" s="378">
        <v>1103000</v>
      </c>
      <c r="AD371" s="384"/>
      <c r="AE371" s="367"/>
      <c r="AF371" s="367"/>
      <c r="AG371" s="367"/>
      <c r="AH371" s="367"/>
      <c r="AI371" s="367"/>
      <c r="AJ371" s="367"/>
      <c r="AK371" s="435"/>
      <c r="AL371" s="277">
        <f t="shared" si="18"/>
        <v>0</v>
      </c>
      <c r="AM371" s="276">
        <f t="shared" si="18"/>
        <v>0</v>
      </c>
      <c r="AN371" s="368">
        <v>379200</v>
      </c>
    </row>
    <row r="372" spans="28:40">
      <c r="AB372" s="367">
        <v>1103000</v>
      </c>
      <c r="AC372" s="378">
        <v>1106000</v>
      </c>
      <c r="AD372" s="384"/>
      <c r="AE372" s="367"/>
      <c r="AF372" s="367"/>
      <c r="AG372" s="367"/>
      <c r="AH372" s="367"/>
      <c r="AI372" s="367"/>
      <c r="AJ372" s="367"/>
      <c r="AK372" s="435"/>
      <c r="AL372" s="277">
        <f t="shared" si="18"/>
        <v>0</v>
      </c>
      <c r="AM372" s="276">
        <f t="shared" si="18"/>
        <v>0</v>
      </c>
      <c r="AN372" s="368">
        <v>380600</v>
      </c>
    </row>
    <row r="373" spans="28:40">
      <c r="AB373" s="371">
        <v>1106000</v>
      </c>
      <c r="AC373" s="379">
        <v>1109000</v>
      </c>
      <c r="AD373" s="388"/>
      <c r="AE373" s="371"/>
      <c r="AF373" s="371"/>
      <c r="AG373" s="371"/>
      <c r="AH373" s="371"/>
      <c r="AI373" s="371"/>
      <c r="AJ373" s="371"/>
      <c r="AK373" s="434"/>
      <c r="AL373" s="277">
        <f t="shared" si="18"/>
        <v>0</v>
      </c>
      <c r="AM373" s="276">
        <f t="shared" si="18"/>
        <v>0</v>
      </c>
      <c r="AN373" s="373">
        <v>381900</v>
      </c>
    </row>
    <row r="374" spans="28:40">
      <c r="AB374" s="367">
        <v>1109000</v>
      </c>
      <c r="AC374" s="378">
        <v>1112000</v>
      </c>
      <c r="AD374" s="384"/>
      <c r="AE374" s="367"/>
      <c r="AF374" s="367"/>
      <c r="AG374" s="367"/>
      <c r="AH374" s="367"/>
      <c r="AI374" s="367"/>
      <c r="AJ374" s="367"/>
      <c r="AK374" s="435"/>
      <c r="AL374" s="277">
        <f t="shared" si="18"/>
        <v>0</v>
      </c>
      <c r="AM374" s="276">
        <f t="shared" si="18"/>
        <v>0</v>
      </c>
      <c r="AN374" s="368">
        <v>383300</v>
      </c>
    </row>
    <row r="375" spans="28:40">
      <c r="AB375" s="367">
        <v>1112000</v>
      </c>
      <c r="AC375" s="378">
        <v>1115000</v>
      </c>
      <c r="AD375" s="384"/>
      <c r="AE375" s="367"/>
      <c r="AF375" s="367"/>
      <c r="AG375" s="367"/>
      <c r="AH375" s="367"/>
      <c r="AI375" s="367"/>
      <c r="AJ375" s="367"/>
      <c r="AK375" s="435"/>
      <c r="AL375" s="277">
        <f t="shared" si="18"/>
        <v>0</v>
      </c>
      <c r="AM375" s="276">
        <f t="shared" si="18"/>
        <v>0</v>
      </c>
      <c r="AN375" s="368">
        <v>384700</v>
      </c>
    </row>
    <row r="376" spans="28:40">
      <c r="AB376" s="367">
        <v>1115000</v>
      </c>
      <c r="AC376" s="378">
        <v>1118000</v>
      </c>
      <c r="AD376" s="384"/>
      <c r="AE376" s="367"/>
      <c r="AF376" s="367"/>
      <c r="AG376" s="367"/>
      <c r="AH376" s="367"/>
      <c r="AI376" s="367"/>
      <c r="AJ376" s="367"/>
      <c r="AK376" s="435"/>
      <c r="AL376" s="277">
        <f t="shared" si="18"/>
        <v>0</v>
      </c>
      <c r="AM376" s="276">
        <f t="shared" si="18"/>
        <v>0</v>
      </c>
      <c r="AN376" s="368">
        <v>386000</v>
      </c>
    </row>
    <row r="377" spans="28:40">
      <c r="AB377" s="367">
        <v>1118000</v>
      </c>
      <c r="AC377" s="378">
        <v>1121000</v>
      </c>
      <c r="AD377" s="384"/>
      <c r="AE377" s="367"/>
      <c r="AF377" s="367"/>
      <c r="AG377" s="367"/>
      <c r="AH377" s="367"/>
      <c r="AI377" s="367"/>
      <c r="AJ377" s="367"/>
      <c r="AK377" s="435"/>
      <c r="AL377" s="277">
        <f t="shared" si="18"/>
        <v>0</v>
      </c>
      <c r="AM377" s="276">
        <f t="shared" si="18"/>
        <v>0</v>
      </c>
      <c r="AN377" s="368">
        <v>387400</v>
      </c>
    </row>
    <row r="378" spans="28:40">
      <c r="AB378" s="371">
        <v>1121000</v>
      </c>
      <c r="AC378" s="379">
        <v>1124000</v>
      </c>
      <c r="AD378" s="388"/>
      <c r="AE378" s="371"/>
      <c r="AF378" s="371"/>
      <c r="AG378" s="371"/>
      <c r="AH378" s="371"/>
      <c r="AI378" s="371"/>
      <c r="AJ378" s="371"/>
      <c r="AK378" s="434"/>
      <c r="AL378" s="277">
        <f t="shared" si="18"/>
        <v>0</v>
      </c>
      <c r="AM378" s="276">
        <f t="shared" si="18"/>
        <v>0</v>
      </c>
      <c r="AN378" s="373">
        <v>388700</v>
      </c>
    </row>
    <row r="379" spans="28:40">
      <c r="AB379" s="367">
        <v>1124000</v>
      </c>
      <c r="AC379" s="378">
        <v>1127000</v>
      </c>
      <c r="AD379" s="384"/>
      <c r="AE379" s="367"/>
      <c r="AF379" s="367"/>
      <c r="AG379" s="367"/>
      <c r="AH379" s="367"/>
      <c r="AI379" s="367"/>
      <c r="AJ379" s="367"/>
      <c r="AK379" s="435"/>
      <c r="AL379" s="277">
        <f t="shared" si="18"/>
        <v>0</v>
      </c>
      <c r="AM379" s="276">
        <f t="shared" si="18"/>
        <v>0</v>
      </c>
      <c r="AN379" s="368">
        <v>390100</v>
      </c>
    </row>
    <row r="380" spans="28:40">
      <c r="AB380" s="367">
        <v>1127000</v>
      </c>
      <c r="AC380" s="378">
        <v>1130000</v>
      </c>
      <c r="AD380" s="384"/>
      <c r="AE380" s="367"/>
      <c r="AF380" s="367"/>
      <c r="AG380" s="367"/>
      <c r="AH380" s="367"/>
      <c r="AI380" s="367"/>
      <c r="AJ380" s="367"/>
      <c r="AK380" s="435"/>
      <c r="AL380" s="277">
        <f t="shared" si="18"/>
        <v>0</v>
      </c>
      <c r="AM380" s="276">
        <f t="shared" si="18"/>
        <v>0</v>
      </c>
      <c r="AN380" s="368">
        <v>391400</v>
      </c>
    </row>
    <row r="381" spans="28:40">
      <c r="AB381" s="534">
        <v>1130000</v>
      </c>
      <c r="AC381" s="535"/>
      <c r="AD381" s="440"/>
      <c r="AE381" s="441"/>
      <c r="AF381" s="441"/>
      <c r="AG381" s="441"/>
      <c r="AH381" s="441"/>
      <c r="AI381" s="441"/>
      <c r="AJ381" s="441"/>
      <c r="AK381" s="442"/>
      <c r="AL381" s="277">
        <f t="shared" si="18"/>
        <v>0</v>
      </c>
      <c r="AM381" s="276">
        <f t="shared" si="18"/>
        <v>0</v>
      </c>
      <c r="AN381" s="443">
        <v>392800</v>
      </c>
    </row>
    <row r="382" spans="28:40">
      <c r="AD382" s="331"/>
    </row>
    <row r="383" spans="28:40">
      <c r="AD383" s="444"/>
    </row>
    <row r="384" spans="28:40">
      <c r="AD384" s="444"/>
    </row>
    <row r="385" spans="30:46">
      <c r="AD385" s="444"/>
    </row>
    <row r="386" spans="30:46">
      <c r="AD386" s="444"/>
    </row>
    <row r="387" spans="30:46" ht="18.75">
      <c r="AP387" s="546" t="s">
        <v>124</v>
      </c>
      <c r="AQ387" s="546"/>
    </row>
    <row r="389" spans="30:46" ht="16.5">
      <c r="AP389" s="445" t="s">
        <v>125</v>
      </c>
    </row>
    <row r="390" spans="30:46">
      <c r="AP390" s="446"/>
    </row>
    <row r="391" spans="30:46">
      <c r="AP391" s="446" t="s">
        <v>126</v>
      </c>
    </row>
    <row r="392" spans="30:46">
      <c r="AP392" s="446" t="s">
        <v>127</v>
      </c>
    </row>
    <row r="393" spans="30:46">
      <c r="AP393" s="547" t="s">
        <v>128</v>
      </c>
      <c r="AQ393" s="548"/>
      <c r="AR393" s="548"/>
      <c r="AS393" s="548"/>
    </row>
    <row r="394" spans="30:46" ht="20.25" customHeight="1">
      <c r="AP394" s="536" t="s">
        <v>129</v>
      </c>
      <c r="AQ394" s="537"/>
      <c r="AR394" s="470" t="s">
        <v>130</v>
      </c>
      <c r="AS394" s="470"/>
    </row>
    <row r="395" spans="30:46" ht="21.75" customHeight="1">
      <c r="AP395" s="447">
        <v>1</v>
      </c>
      <c r="AQ395" s="447" t="s">
        <v>131</v>
      </c>
      <c r="AR395" s="471" t="s">
        <v>132</v>
      </c>
      <c r="AS395" s="471"/>
    </row>
    <row r="396" spans="30:46" ht="45.75" customHeight="1">
      <c r="AP396" s="538">
        <v>2</v>
      </c>
      <c r="AQ396" s="448" t="s">
        <v>133</v>
      </c>
      <c r="AR396" s="541" t="s">
        <v>134</v>
      </c>
      <c r="AS396" s="541"/>
    </row>
    <row r="397" spans="30:46" ht="55.5" customHeight="1">
      <c r="AP397" s="539"/>
      <c r="AQ397" s="449" t="s">
        <v>135</v>
      </c>
      <c r="AR397" s="542"/>
      <c r="AS397" s="542"/>
    </row>
    <row r="398" spans="30:46" ht="20.25" customHeight="1">
      <c r="AP398" s="540"/>
      <c r="AQ398" s="450" t="s">
        <v>136</v>
      </c>
      <c r="AR398" s="543"/>
      <c r="AS398" s="543"/>
    </row>
    <row r="399" spans="30:46" ht="29.25" customHeight="1">
      <c r="AP399" s="447">
        <v>3</v>
      </c>
      <c r="AQ399" s="447" t="s">
        <v>137</v>
      </c>
      <c r="AR399" s="471" t="s">
        <v>138</v>
      </c>
      <c r="AS399" s="471"/>
    </row>
    <row r="400" spans="30:46">
      <c r="AP400" s="446" t="s">
        <v>139</v>
      </c>
      <c r="AT400" s="451"/>
    </row>
    <row r="401" spans="42:46" ht="17.25">
      <c r="AP401" s="297"/>
      <c r="AQ401" s="298" t="s">
        <v>140</v>
      </c>
      <c r="AR401" s="216"/>
      <c r="AT401" s="452" t="s">
        <v>141</v>
      </c>
    </row>
    <row r="402" spans="42:46" ht="17.25" customHeight="1">
      <c r="AP402" s="297" t="s">
        <v>142</v>
      </c>
      <c r="AQ402" s="472" t="s">
        <v>143</v>
      </c>
      <c r="AS402" s="216"/>
      <c r="AT402" s="333" t="s">
        <v>58</v>
      </c>
    </row>
    <row r="403" spans="42:46">
      <c r="AS403" s="216"/>
      <c r="AT403" s="453" t="s">
        <v>144</v>
      </c>
    </row>
    <row r="404" spans="42:46">
      <c r="AT404" s="216"/>
    </row>
  </sheetData>
  <mergeCells count="12">
    <mergeCell ref="AP394:AQ394"/>
    <mergeCell ref="AP396:AP398"/>
    <mergeCell ref="AR396:AR398"/>
    <mergeCell ref="AS396:AS398"/>
    <mergeCell ref="AB1:AC2"/>
    <mergeCell ref="AP387:AQ387"/>
    <mergeCell ref="AP393:AS393"/>
    <mergeCell ref="T5:AA6"/>
    <mergeCell ref="AD2:AK2"/>
    <mergeCell ref="S15:AA15"/>
    <mergeCell ref="T17:X17"/>
    <mergeCell ref="AB381:AC381"/>
  </mergeCells>
  <phoneticPr fontId="89"/>
  <conditionalFormatting sqref="D74:D81">
    <cfRule type="cellIs" dxfId="9" priority="1" stopIfTrue="1" operator="equal">
      <formula>"日"</formula>
    </cfRule>
  </conditionalFormatting>
  <hyperlinks>
    <hyperlink ref="AT401" location="Start初期記入!A1" display="☆start"/>
    <hyperlink ref="AT402" location="集計元帳!A1" display="集計元帳"/>
    <hyperlink ref="AT403" location="説明書!A1" display="page top"/>
    <hyperlink ref="I17" r:id="rId1"/>
    <hyperlink ref="I55" r:id="rId2"/>
    <hyperlink ref="AQ402" r:id="rId3"/>
  </hyperlinks>
  <pageMargins left="0.56944444444444442" right="0.5" top="0.98333333333333328" bottom="0.98333333333333328" header="0.51180555555555551" footer="0.51180555555555551"/>
  <pageSetup paperSize="9" firstPageNumber="4294963191" orientation="portrait" horizontalDpi="360" verticalDpi="360"/>
  <headerFooter alignWithMargins="0"/>
  <legacy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138"/>
  <sheetViews>
    <sheetView zoomScale="90" workbookViewId="0">
      <selection activeCell="C5" sqref="C5:E5"/>
    </sheetView>
  </sheetViews>
  <sheetFormatPr defaultRowHeight="12"/>
  <cols>
    <col min="1" max="1" width="3" style="141" customWidth="1"/>
    <col min="2" max="2" width="12.375" style="131" customWidth="1"/>
    <col min="3" max="3" width="12.25" style="131" customWidth="1"/>
    <col min="4" max="4" width="11" style="131" customWidth="1"/>
    <col min="5" max="5" width="12.25" style="131" customWidth="1"/>
    <col min="6" max="10" width="10" style="131" customWidth="1"/>
    <col min="11" max="11" width="12.75" style="131" customWidth="1"/>
    <col min="12" max="12" width="5.375" style="131" customWidth="1"/>
    <col min="13" max="13" width="10.5" style="131" customWidth="1"/>
    <col min="14" max="14" width="11.75" style="131" customWidth="1"/>
    <col min="15" max="15" width="3.625" style="131" hidden="1" customWidth="1"/>
    <col min="16" max="16" width="5.875" style="131" hidden="1" customWidth="1"/>
    <col min="17" max="17" width="6.75" style="131" hidden="1" customWidth="1"/>
    <col min="18" max="34" width="5.875" style="131" hidden="1" customWidth="1"/>
    <col min="35" max="35" width="4" style="131" customWidth="1"/>
    <col min="36" max="36" width="9" style="131" bestFit="1"/>
    <col min="37" max="16384" width="9" style="131"/>
  </cols>
  <sheetData>
    <row r="1" spans="1:42" ht="15" customHeight="1">
      <c r="A1" s="129"/>
      <c r="B1" s="245" t="s">
        <v>145</v>
      </c>
      <c r="C1" s="246"/>
      <c r="D1" s="549" t="str">
        <f>+C5</f>
        <v>平成22年1月分</v>
      </c>
      <c r="E1" s="549"/>
      <c r="F1" s="132" t="s">
        <v>146</v>
      </c>
      <c r="G1" s="130"/>
      <c r="H1" s="130"/>
      <c r="I1" s="130"/>
      <c r="J1" s="130"/>
      <c r="K1" s="133" t="str">
        <f>+K5</f>
        <v>会社名</v>
      </c>
      <c r="P1" s="135"/>
      <c r="Q1" s="136">
        <v>10000</v>
      </c>
      <c r="R1" s="137" t="s">
        <v>147</v>
      </c>
      <c r="S1" s="136">
        <v>5000</v>
      </c>
      <c r="T1" s="137" t="s">
        <v>147</v>
      </c>
      <c r="U1" s="136">
        <v>1000</v>
      </c>
      <c r="V1" s="137" t="s">
        <v>147</v>
      </c>
      <c r="W1" s="136">
        <v>500</v>
      </c>
      <c r="X1" s="137" t="s">
        <v>147</v>
      </c>
      <c r="Y1" s="136">
        <v>100</v>
      </c>
      <c r="Z1" s="137" t="s">
        <v>147</v>
      </c>
      <c r="AA1" s="136">
        <v>50</v>
      </c>
      <c r="AB1" s="137" t="s">
        <v>147</v>
      </c>
      <c r="AC1" s="136">
        <v>10</v>
      </c>
      <c r="AD1" s="137" t="s">
        <v>147</v>
      </c>
      <c r="AE1" s="136">
        <v>5</v>
      </c>
      <c r="AF1" s="137" t="s">
        <v>147</v>
      </c>
      <c r="AG1" s="136">
        <v>1</v>
      </c>
      <c r="AH1" s="135"/>
    </row>
    <row r="2" spans="1:42" ht="15" customHeight="1">
      <c r="A2" s="550"/>
      <c r="B2" s="551"/>
      <c r="C2" s="143" t="s">
        <v>148</v>
      </c>
      <c r="D2" s="143" t="s">
        <v>149</v>
      </c>
      <c r="E2" s="143" t="s">
        <v>150</v>
      </c>
      <c r="F2" s="143" t="s">
        <v>151</v>
      </c>
      <c r="G2" s="143" t="s">
        <v>152</v>
      </c>
      <c r="H2" s="143" t="s">
        <v>153</v>
      </c>
      <c r="I2" s="143"/>
      <c r="J2" s="143"/>
      <c r="K2" s="143" t="s">
        <v>154</v>
      </c>
      <c r="P2" s="135"/>
      <c r="Q2" s="135"/>
      <c r="R2" s="135"/>
      <c r="S2" s="135"/>
      <c r="T2" s="135"/>
      <c r="U2" s="135"/>
      <c r="V2" s="135"/>
      <c r="W2" s="135"/>
      <c r="X2" s="135"/>
      <c r="Y2" s="135"/>
      <c r="Z2" s="135"/>
      <c r="AA2" s="135"/>
      <c r="AB2" s="135"/>
      <c r="AC2" s="135"/>
      <c r="AD2" s="135"/>
      <c r="AE2" s="135"/>
      <c r="AF2" s="135"/>
      <c r="AG2" s="135"/>
      <c r="AH2" s="135"/>
    </row>
    <row r="3" spans="1:42" ht="15.75" customHeight="1">
      <c r="A3" s="243"/>
      <c r="B3" s="243" t="s">
        <v>155</v>
      </c>
      <c r="C3" s="248">
        <f t="shared" ref="C3:K3" si="0">+C9+C15</f>
        <v>0</v>
      </c>
      <c r="D3" s="248">
        <f t="shared" si="0"/>
        <v>0</v>
      </c>
      <c r="E3" s="248">
        <f t="shared" si="0"/>
        <v>0</v>
      </c>
      <c r="F3" s="248">
        <f t="shared" si="0"/>
        <v>0</v>
      </c>
      <c r="G3" s="248">
        <f t="shared" si="0"/>
        <v>0</v>
      </c>
      <c r="H3" s="248">
        <f t="shared" si="0"/>
        <v>0</v>
      </c>
      <c r="I3" s="248">
        <f t="shared" si="0"/>
        <v>0</v>
      </c>
      <c r="J3" s="248">
        <f t="shared" si="0"/>
        <v>0</v>
      </c>
      <c r="K3" s="248">
        <f t="shared" si="0"/>
        <v>0</v>
      </c>
      <c r="M3" s="134" t="s">
        <v>156</v>
      </c>
      <c r="O3" s="131" t="s">
        <v>12</v>
      </c>
      <c r="P3" s="140">
        <f>+K7</f>
        <v>0</v>
      </c>
      <c r="Q3" s="140">
        <f>ROUNDDOWN((P3/$Q$1),0)</f>
        <v>0</v>
      </c>
      <c r="R3" s="140">
        <f>P3-$Q$1*Q3</f>
        <v>0</v>
      </c>
      <c r="S3" s="140">
        <f>ROUNDDOWN((R3/$S$1),0)</f>
        <v>0</v>
      </c>
      <c r="T3" s="140">
        <f>R3-$S$1*S3</f>
        <v>0</v>
      </c>
      <c r="U3" s="140">
        <f>ROUNDDOWN((T3/$U$1),0)</f>
        <v>0</v>
      </c>
      <c r="V3" s="140">
        <f>T3-$U$1*U3</f>
        <v>0</v>
      </c>
      <c r="W3" s="140">
        <f>ROUNDDOWN((V3/$W$1),0)</f>
        <v>0</v>
      </c>
      <c r="X3" s="140">
        <f>V3-$W$1*W3</f>
        <v>0</v>
      </c>
      <c r="Y3" s="140">
        <f>ROUNDDOWN((X3/$Y$1),0)</f>
        <v>0</v>
      </c>
      <c r="Z3" s="140">
        <f>X3-$Y$1*Y3</f>
        <v>0</v>
      </c>
      <c r="AA3" s="140">
        <f>ROUNDDOWN((Z3/$AA$1),0)</f>
        <v>0</v>
      </c>
      <c r="AB3" s="140">
        <f>Z3-$AA$1*AA3</f>
        <v>0</v>
      </c>
      <c r="AC3" s="140">
        <f>ROUNDDOWN((AB3/$AC$1),0)</f>
        <v>0</v>
      </c>
      <c r="AD3" s="140">
        <f>AB3-$AC$1*AC3</f>
        <v>0</v>
      </c>
      <c r="AE3" s="140">
        <f>ROUNDDOWN((AD3/$AE$1),0)</f>
        <v>0</v>
      </c>
      <c r="AF3" s="140">
        <f>AD3-$AE$1*AE3</f>
        <v>0</v>
      </c>
      <c r="AG3" s="140">
        <f>ROUNDDOWN((AF3/$AG$1),0)</f>
        <v>0</v>
      </c>
      <c r="AH3" s="135"/>
      <c r="AJ3" s="98"/>
    </row>
    <row r="4" spans="1:42" ht="9" customHeight="1">
      <c r="O4" s="131" t="s">
        <v>14</v>
      </c>
      <c r="P4" s="140">
        <f>+K8</f>
        <v>0</v>
      </c>
      <c r="Q4" s="140">
        <f>ROUNDDOWN((P4/$Q$1),0)</f>
        <v>0</v>
      </c>
      <c r="R4" s="140">
        <f>P4-$Q$1*Q4</f>
        <v>0</v>
      </c>
      <c r="S4" s="140">
        <f>ROUNDDOWN((R4/$S$1),0)</f>
        <v>0</v>
      </c>
      <c r="T4" s="140">
        <f>R4-$S$1*S4</f>
        <v>0</v>
      </c>
      <c r="U4" s="140">
        <f>ROUNDDOWN((T4/$U$1),0)</f>
        <v>0</v>
      </c>
      <c r="V4" s="140">
        <f>T4-$U$1*U4</f>
        <v>0</v>
      </c>
      <c r="W4" s="140">
        <f>ROUNDDOWN((V4/$W$1),0)</f>
        <v>0</v>
      </c>
      <c r="X4" s="140">
        <f>V4-$W$1*W4</f>
        <v>0</v>
      </c>
      <c r="Y4" s="140">
        <f>ROUNDDOWN((X4/$Y$1),0)</f>
        <v>0</v>
      </c>
      <c r="Z4" s="140">
        <f>X4-$Y$1*Y4</f>
        <v>0</v>
      </c>
      <c r="AA4" s="140">
        <f>ROUNDDOWN((Z4/$AA$1),0)</f>
        <v>0</v>
      </c>
      <c r="AB4" s="140">
        <f>Z4-$AA$1*AA4</f>
        <v>0</v>
      </c>
      <c r="AC4" s="140">
        <f>ROUNDDOWN((AB4/$AC$1),0)</f>
        <v>0</v>
      </c>
      <c r="AD4" s="140">
        <f>AB4-$AC$1*AC4</f>
        <v>0</v>
      </c>
      <c r="AE4" s="140">
        <f>ROUNDDOWN((AD4/$AE$1),0)</f>
        <v>0</v>
      </c>
      <c r="AF4" s="140">
        <f>AD4-$AE$1*AE4</f>
        <v>0</v>
      </c>
      <c r="AG4" s="140">
        <f>ROUNDDOWN((AF4/$AG$1),0)</f>
        <v>0</v>
      </c>
      <c r="AH4" s="135"/>
      <c r="AJ4" s="216"/>
    </row>
    <row r="5" spans="1:42" ht="13.5" customHeight="1">
      <c r="B5" s="131" t="s">
        <v>157</v>
      </c>
      <c r="C5" s="552" t="str">
        <f>+時給明細書!C2</f>
        <v>平成22年1月分</v>
      </c>
      <c r="D5" s="553"/>
      <c r="E5" s="554"/>
      <c r="K5" s="142" t="str">
        <f>+Start初期記入!X4</f>
        <v>会社名</v>
      </c>
      <c r="M5" s="131" t="s">
        <v>158</v>
      </c>
      <c r="N5" s="131" t="s">
        <v>159</v>
      </c>
      <c r="P5" s="135"/>
      <c r="Q5" s="140">
        <f>ROUNDDOWN((P5/$Q$1),0)</f>
        <v>0</v>
      </c>
      <c r="R5" s="140">
        <f>P5-$Q$1*Q5</f>
        <v>0</v>
      </c>
      <c r="S5" s="140">
        <f>ROUNDDOWN((R5/$S$1),0)</f>
        <v>0</v>
      </c>
      <c r="T5" s="140">
        <f>R5-$S$1*S5</f>
        <v>0</v>
      </c>
      <c r="U5" s="140">
        <f>ROUNDDOWN((T5/$U$1),0)</f>
        <v>0</v>
      </c>
      <c r="V5" s="140">
        <f>T5-$U$1*U5</f>
        <v>0</v>
      </c>
      <c r="W5" s="140">
        <f>ROUNDDOWN((V5/$W$1),0)</f>
        <v>0</v>
      </c>
      <c r="X5" s="140">
        <f>V5-$W$1*W5</f>
        <v>0</v>
      </c>
      <c r="Y5" s="140">
        <f>ROUNDDOWN((X5/$Y$1),0)</f>
        <v>0</v>
      </c>
      <c r="Z5" s="140">
        <f>X5-$Y$1*Y5</f>
        <v>0</v>
      </c>
      <c r="AA5" s="140">
        <f>ROUNDDOWN((Z5/$AA$1),0)</f>
        <v>0</v>
      </c>
      <c r="AB5" s="140">
        <f>Z5-$AA$1*AA5</f>
        <v>0</v>
      </c>
      <c r="AC5" s="140">
        <f>ROUNDDOWN((AB5/$AC$1),0)</f>
        <v>0</v>
      </c>
      <c r="AD5" s="140">
        <f>AB5-$AC$1*AC5</f>
        <v>0</v>
      </c>
      <c r="AE5" s="140">
        <f>ROUNDDOWN((AD5/$AE$1),0)</f>
        <v>0</v>
      </c>
      <c r="AF5" s="140">
        <f>AD5-$AE$1*AE5</f>
        <v>0</v>
      </c>
      <c r="AG5" s="140">
        <f>ROUNDDOWN((AF5/$AG$1),0)</f>
        <v>0</v>
      </c>
      <c r="AJ5" s="216"/>
      <c r="AK5" s="51"/>
      <c r="AL5" s="51"/>
      <c r="AM5" s="51"/>
      <c r="AN5" s="51"/>
      <c r="AO5" s="51"/>
      <c r="AP5" s="51"/>
    </row>
    <row r="6" spans="1:42" ht="15" customHeight="1">
      <c r="A6" s="143"/>
      <c r="B6" s="138" t="s">
        <v>160</v>
      </c>
      <c r="C6" s="145" t="s">
        <v>148</v>
      </c>
      <c r="D6" s="145" t="s">
        <v>149</v>
      </c>
      <c r="E6" s="145" t="s">
        <v>150</v>
      </c>
      <c r="F6" s="145" t="s">
        <v>151</v>
      </c>
      <c r="G6" s="145" t="s">
        <v>152</v>
      </c>
      <c r="H6" s="145" t="s">
        <v>153</v>
      </c>
      <c r="I6" s="145"/>
      <c r="J6" s="145"/>
      <c r="K6" s="144" t="s">
        <v>150</v>
      </c>
      <c r="M6" s="153">
        <v>10000</v>
      </c>
      <c r="N6" s="152">
        <f>+Q8*10000</f>
        <v>0</v>
      </c>
      <c r="O6" s="144" t="s">
        <v>161</v>
      </c>
      <c r="P6" s="140">
        <f>+K13</f>
        <v>0</v>
      </c>
      <c r="Q6" s="140">
        <f>ROUNDDOWN((P6/$Q$1),0)</f>
        <v>0</v>
      </c>
      <c r="R6" s="140">
        <f>P6-$Q$1*Q6</f>
        <v>0</v>
      </c>
      <c r="S6" s="140">
        <f>ROUNDDOWN((R6/$S$1),0)</f>
        <v>0</v>
      </c>
      <c r="T6" s="140">
        <f>R6-$S$1*S6</f>
        <v>0</v>
      </c>
      <c r="U6" s="140">
        <f>ROUNDDOWN((T6/$U$1),0)</f>
        <v>0</v>
      </c>
      <c r="V6" s="140">
        <f>T6-$U$1*U6</f>
        <v>0</v>
      </c>
      <c r="W6" s="140">
        <f>ROUNDDOWN((V6/$W$1),0)</f>
        <v>0</v>
      </c>
      <c r="X6" s="140">
        <f>V6-$W$1*W6</f>
        <v>0</v>
      </c>
      <c r="Y6" s="140">
        <f>ROUNDDOWN((X6/$Y$1),0)</f>
        <v>0</v>
      </c>
      <c r="Z6" s="140">
        <f>X6-$Y$1*Y6</f>
        <v>0</v>
      </c>
      <c r="AA6" s="140">
        <f>ROUNDDOWN((Z6/$AA$1),0)</f>
        <v>0</v>
      </c>
      <c r="AB6" s="140">
        <f>Z6-$AA$1*AA6</f>
        <v>0</v>
      </c>
      <c r="AC6" s="140">
        <f>ROUNDDOWN((AB6/$AC$1),0)</f>
        <v>0</v>
      </c>
      <c r="AD6" s="140">
        <f>AB6-$AC$1*AC6</f>
        <v>0</v>
      </c>
      <c r="AE6" s="140">
        <f>ROUNDDOWN((AD6/$AE$1),0)</f>
        <v>0</v>
      </c>
      <c r="AF6" s="140">
        <f>AD6-$AE$1*AE6</f>
        <v>0</v>
      </c>
      <c r="AG6" s="140">
        <f>ROUNDDOWN((AF6/$AG$1),0)</f>
        <v>0</v>
      </c>
      <c r="AH6" s="135"/>
      <c r="AJ6" s="334"/>
      <c r="AK6" s="51"/>
      <c r="AL6" s="51"/>
      <c r="AM6" s="51"/>
      <c r="AN6" s="51"/>
      <c r="AO6" s="51"/>
      <c r="AP6" s="51"/>
    </row>
    <row r="7" spans="1:42" ht="14.25" customHeight="1">
      <c r="A7" s="92" t="s">
        <v>162</v>
      </c>
      <c r="B7" s="139" t="str">
        <f>+Start初期記入!N10</f>
        <v>岡本太郎</v>
      </c>
      <c r="C7" s="157"/>
      <c r="D7" s="157"/>
      <c r="E7" s="158">
        <f>SUM(C7:D7)</f>
        <v>0</v>
      </c>
      <c r="F7" s="157"/>
      <c r="G7" s="157"/>
      <c r="H7" s="157"/>
      <c r="I7" s="157"/>
      <c r="J7" s="157"/>
      <c r="K7" s="152">
        <f>E7-SUM(F7:J7)</f>
        <v>0</v>
      </c>
      <c r="M7" s="153">
        <v>5000</v>
      </c>
      <c r="N7" s="152">
        <f>+S8*5000</f>
        <v>0</v>
      </c>
      <c r="O7" s="144" t="s">
        <v>163</v>
      </c>
      <c r="P7" s="140">
        <f>+K14</f>
        <v>0</v>
      </c>
      <c r="Q7" s="140">
        <f>ROUNDDOWN((P7/$Q$1),0)</f>
        <v>0</v>
      </c>
      <c r="R7" s="140">
        <f>P7-$Q$1*Q7</f>
        <v>0</v>
      </c>
      <c r="S7" s="140">
        <f>ROUNDDOWN((R7/$S$1),0)</f>
        <v>0</v>
      </c>
      <c r="T7" s="140">
        <f>R7-$S$1*S7</f>
        <v>0</v>
      </c>
      <c r="U7" s="140">
        <f>ROUNDDOWN((T7/$U$1),0)</f>
        <v>0</v>
      </c>
      <c r="V7" s="140">
        <f>T7-$U$1*U7</f>
        <v>0</v>
      </c>
      <c r="W7" s="140">
        <f>ROUNDDOWN((V7/$W$1),0)</f>
        <v>0</v>
      </c>
      <c r="X7" s="140">
        <f>V7-$W$1*W7</f>
        <v>0</v>
      </c>
      <c r="Y7" s="140">
        <f>ROUNDDOWN((X7/$Y$1),0)</f>
        <v>0</v>
      </c>
      <c r="Z7" s="140">
        <f>X7-$Y$1*Y7</f>
        <v>0</v>
      </c>
      <c r="AA7" s="140">
        <f>ROUNDDOWN((Z7/$AA$1),0)</f>
        <v>0</v>
      </c>
      <c r="AB7" s="140">
        <f>Z7-$AA$1*AA7</f>
        <v>0</v>
      </c>
      <c r="AC7" s="140">
        <f>ROUNDDOWN((AB7/$AC$1),0)</f>
        <v>0</v>
      </c>
      <c r="AD7" s="140">
        <f>AB7-$AC$1*AC7</f>
        <v>0</v>
      </c>
      <c r="AE7" s="140">
        <f>ROUNDDOWN((AD7/$AE$1),0)</f>
        <v>0</v>
      </c>
      <c r="AF7" s="140">
        <f>AD7-$AE$1*AE7</f>
        <v>0</v>
      </c>
      <c r="AG7" s="140">
        <f>ROUNDDOWN((AF7/$AG$1),0)</f>
        <v>0</v>
      </c>
      <c r="AH7" s="135"/>
      <c r="AJ7" s="334"/>
      <c r="AK7" s="51"/>
      <c r="AL7" s="51"/>
      <c r="AM7" s="51"/>
      <c r="AN7" s="51"/>
      <c r="AO7" s="51"/>
      <c r="AP7" s="51"/>
    </row>
    <row r="8" spans="1:42" ht="14.25" customHeight="1">
      <c r="A8" s="144" t="s">
        <v>164</v>
      </c>
      <c r="B8" s="139" t="str">
        <f>+Start初期記入!N11</f>
        <v>b</v>
      </c>
      <c r="C8" s="157"/>
      <c r="D8" s="157"/>
      <c r="E8" s="158">
        <f>SUM(C8:D8)</f>
        <v>0</v>
      </c>
      <c r="F8" s="157"/>
      <c r="G8" s="157"/>
      <c r="H8" s="157"/>
      <c r="I8" s="157"/>
      <c r="J8" s="157"/>
      <c r="K8" s="152">
        <f>E8-SUM(F8:J8)</f>
        <v>0</v>
      </c>
      <c r="M8" s="153">
        <v>1000</v>
      </c>
      <c r="N8" s="152">
        <f>+U8*U1</f>
        <v>0</v>
      </c>
      <c r="P8" s="140">
        <f t="shared" ref="P8:S8" si="1">SUM(P3:P7)</f>
        <v>0</v>
      </c>
      <c r="Q8" s="140">
        <f t="shared" si="1"/>
        <v>0</v>
      </c>
      <c r="R8" s="135"/>
      <c r="S8" s="140">
        <f t="shared" si="1"/>
        <v>0</v>
      </c>
      <c r="T8" s="135"/>
      <c r="U8" s="140">
        <f t="shared" ref="U8:Y8" si="2">SUM(U3:U7)</f>
        <v>0</v>
      </c>
      <c r="V8" s="135"/>
      <c r="W8" s="140">
        <f t="shared" si="2"/>
        <v>0</v>
      </c>
      <c r="X8" s="135"/>
      <c r="Y8" s="140">
        <f t="shared" si="2"/>
        <v>0</v>
      </c>
      <c r="Z8" s="135"/>
      <c r="AA8" s="140">
        <f t="shared" ref="AA8:AE8" si="3">SUM(AA3:AA7)</f>
        <v>0</v>
      </c>
      <c r="AB8" s="135"/>
      <c r="AC8" s="140">
        <f t="shared" si="3"/>
        <v>0</v>
      </c>
      <c r="AD8" s="135"/>
      <c r="AE8" s="140">
        <f t="shared" si="3"/>
        <v>0</v>
      </c>
      <c r="AF8" s="135"/>
      <c r="AG8" s="140">
        <f>SUM(AG3:AG7)</f>
        <v>0</v>
      </c>
      <c r="AH8" s="140">
        <f>+Q8*Q1+S8*S1+U8*U1+W8*W1+Y8*Y1+AA8*AA1+AC8*AC1+AE8*AE1+AG8</f>
        <v>0</v>
      </c>
      <c r="AJ8" s="334"/>
      <c r="AK8" s="335"/>
      <c r="AL8" s="335"/>
      <c r="AM8" s="335"/>
      <c r="AN8" s="335"/>
      <c r="AO8" s="335"/>
      <c r="AP8" s="335"/>
    </row>
    <row r="9" spans="1:42" ht="14.25" customHeight="1">
      <c r="A9" s="144"/>
      <c r="B9" s="144" t="s">
        <v>165</v>
      </c>
      <c r="C9" s="152">
        <f t="shared" ref="C9:K9" si="4">SUM(C7:C8)</f>
        <v>0</v>
      </c>
      <c r="D9" s="152">
        <f t="shared" si="4"/>
        <v>0</v>
      </c>
      <c r="E9" s="152">
        <f t="shared" si="4"/>
        <v>0</v>
      </c>
      <c r="F9" s="152">
        <f t="shared" si="4"/>
        <v>0</v>
      </c>
      <c r="G9" s="152">
        <f t="shared" si="4"/>
        <v>0</v>
      </c>
      <c r="H9" s="152">
        <f t="shared" si="4"/>
        <v>0</v>
      </c>
      <c r="I9" s="152">
        <f t="shared" si="4"/>
        <v>0</v>
      </c>
      <c r="J9" s="152">
        <f t="shared" si="4"/>
        <v>0</v>
      </c>
      <c r="K9" s="152">
        <f t="shared" si="4"/>
        <v>0</v>
      </c>
      <c r="M9" s="153">
        <v>500</v>
      </c>
      <c r="N9" s="152">
        <f>+W8*W1</f>
        <v>0</v>
      </c>
      <c r="AJ9" s="334"/>
      <c r="AK9" s="335"/>
      <c r="AL9" s="335"/>
      <c r="AM9" s="335"/>
      <c r="AN9" s="335"/>
      <c r="AO9" s="335"/>
      <c r="AP9" s="335"/>
    </row>
    <row r="10" spans="1:42" ht="14.25" customHeight="1">
      <c r="A10" s="131"/>
      <c r="M10" s="153">
        <v>100</v>
      </c>
      <c r="N10" s="152">
        <f>+Y8*Y1</f>
        <v>0</v>
      </c>
      <c r="AJ10" s="216"/>
      <c r="AK10" s="335"/>
      <c r="AL10" s="335"/>
      <c r="AM10" s="335"/>
      <c r="AN10" s="335"/>
      <c r="AO10" s="335"/>
      <c r="AP10" s="335"/>
    </row>
    <row r="11" spans="1:42" ht="14.25" customHeight="1">
      <c r="C11" s="147" t="str">
        <f>+C5</f>
        <v>平成22年1月分</v>
      </c>
      <c r="D11" s="196"/>
      <c r="E11" s="196"/>
      <c r="M11" s="153">
        <v>50</v>
      </c>
      <c r="N11" s="152">
        <f>+AA8*AA1</f>
        <v>0</v>
      </c>
      <c r="AJ11" s="216"/>
      <c r="AK11" s="335"/>
      <c r="AL11" s="335"/>
      <c r="AM11" s="335"/>
      <c r="AN11" s="335"/>
      <c r="AO11" s="335"/>
      <c r="AP11" s="335"/>
    </row>
    <row r="12" spans="1:42" ht="14.25" customHeight="1">
      <c r="A12" s="148"/>
      <c r="B12" s="148" t="s">
        <v>166</v>
      </c>
      <c r="C12" s="252" t="str">
        <f>+C6</f>
        <v>賞　与</v>
      </c>
      <c r="D12" s="252" t="str">
        <f t="shared" ref="D12:J12" si="5">+D6</f>
        <v>諸手当</v>
      </c>
      <c r="E12" s="252" t="str">
        <f t="shared" si="5"/>
        <v>支給金額</v>
      </c>
      <c r="F12" s="252" t="str">
        <f t="shared" si="5"/>
        <v>健康保険</v>
      </c>
      <c r="G12" s="252" t="str">
        <f t="shared" si="5"/>
        <v>厚生年金</v>
      </c>
      <c r="H12" s="252" t="str">
        <f t="shared" si="5"/>
        <v>所得税</v>
      </c>
      <c r="I12" s="252">
        <f t="shared" si="5"/>
        <v>0</v>
      </c>
      <c r="J12" s="252">
        <f t="shared" si="5"/>
        <v>0</v>
      </c>
      <c r="K12" s="144" t="s">
        <v>150</v>
      </c>
      <c r="M12" s="153">
        <v>10</v>
      </c>
      <c r="N12" s="152">
        <f>+AC8*AC1</f>
        <v>0</v>
      </c>
      <c r="AK12" s="51"/>
      <c r="AL12" s="51"/>
      <c r="AM12" s="51"/>
      <c r="AN12" s="51"/>
      <c r="AO12" s="51"/>
      <c r="AP12" s="51"/>
    </row>
    <row r="13" spans="1:42" ht="14.25" customHeight="1">
      <c r="A13" s="92" t="s">
        <v>161</v>
      </c>
      <c r="B13" s="139" t="str">
        <f>+Start初期記入!N16</f>
        <v>あ</v>
      </c>
      <c r="C13" s="157"/>
      <c r="D13" s="157"/>
      <c r="E13" s="158">
        <f>SUM(C13:D13)</f>
        <v>0</v>
      </c>
      <c r="F13" s="157"/>
      <c r="G13" s="157"/>
      <c r="H13" s="157"/>
      <c r="I13" s="157"/>
      <c r="J13" s="157"/>
      <c r="K13" s="152">
        <f>E13-SUM(F13:J13)</f>
        <v>0</v>
      </c>
      <c r="M13" s="153">
        <v>5</v>
      </c>
      <c r="N13" s="152">
        <f>+AE8*AE1</f>
        <v>0</v>
      </c>
      <c r="AK13" s="51"/>
      <c r="AL13" s="51"/>
      <c r="AM13" s="51"/>
      <c r="AN13" s="51"/>
      <c r="AO13" s="51"/>
      <c r="AP13" s="51"/>
    </row>
    <row r="14" spans="1:42" ht="14.25" customHeight="1">
      <c r="A14" s="144" t="s">
        <v>163</v>
      </c>
      <c r="B14" s="139" t="str">
        <f>+Start初期記入!N17</f>
        <v>い</v>
      </c>
      <c r="C14" s="157"/>
      <c r="D14" s="157"/>
      <c r="E14" s="158">
        <f>SUM(C14:D14)</f>
        <v>0</v>
      </c>
      <c r="F14" s="157"/>
      <c r="G14" s="157"/>
      <c r="H14" s="157"/>
      <c r="I14" s="157"/>
      <c r="J14" s="157"/>
      <c r="K14" s="152">
        <f>E14-SUM(F14:J14)</f>
        <v>0</v>
      </c>
      <c r="M14" s="153">
        <v>1</v>
      </c>
      <c r="N14" s="152">
        <f>+AG8</f>
        <v>0</v>
      </c>
      <c r="AJ14" s="51"/>
      <c r="AK14" s="51"/>
      <c r="AL14" s="51"/>
      <c r="AM14" s="51"/>
      <c r="AN14" s="51"/>
      <c r="AO14" s="51"/>
      <c r="AP14" s="51"/>
    </row>
    <row r="15" spans="1:42" ht="14.25" customHeight="1">
      <c r="A15" s="144"/>
      <c r="B15" s="144" t="s">
        <v>165</v>
      </c>
      <c r="C15" s="152">
        <f t="shared" ref="C15:K15" si="6">SUM(C13:C14)</f>
        <v>0</v>
      </c>
      <c r="D15" s="152">
        <f t="shared" si="6"/>
        <v>0</v>
      </c>
      <c r="E15" s="152">
        <f t="shared" si="6"/>
        <v>0</v>
      </c>
      <c r="F15" s="152">
        <f t="shared" si="6"/>
        <v>0</v>
      </c>
      <c r="G15" s="152">
        <f t="shared" si="6"/>
        <v>0</v>
      </c>
      <c r="H15" s="152">
        <f t="shared" si="6"/>
        <v>0</v>
      </c>
      <c r="I15" s="152">
        <f t="shared" si="6"/>
        <v>0</v>
      </c>
      <c r="J15" s="152">
        <f t="shared" si="6"/>
        <v>0</v>
      </c>
      <c r="K15" s="152">
        <f t="shared" si="6"/>
        <v>0</v>
      </c>
      <c r="M15" s="146" t="s">
        <v>167</v>
      </c>
      <c r="N15" s="152">
        <f>SUM(N6:N14)</f>
        <v>0</v>
      </c>
    </row>
    <row r="16" spans="1:42" ht="14.25" customHeight="1">
      <c r="B16" s="247"/>
    </row>
    <row r="17" spans="1:11" ht="14.25" customHeight="1">
      <c r="B17" s="247"/>
    </row>
    <row r="18" spans="1:11" ht="14.25" customHeight="1">
      <c r="B18" s="247"/>
    </row>
    <row r="19" spans="1:11" ht="14.25" customHeight="1">
      <c r="B19" s="151"/>
      <c r="C19" s="149" t="str">
        <f>+C11</f>
        <v>平成22年1月分</v>
      </c>
      <c r="K19" s="142" t="str">
        <f>+Start初期記入!X4</f>
        <v>会社名</v>
      </c>
    </row>
    <row r="20" spans="1:11" ht="14.25" customHeight="1">
      <c r="A20" s="555" t="s">
        <v>162</v>
      </c>
      <c r="B20" s="558" t="str">
        <f>+Start初期記入!N10</f>
        <v>岡本太郎</v>
      </c>
      <c r="C20" s="150" t="str">
        <f>+C12</f>
        <v>賞　与</v>
      </c>
      <c r="D20" s="150" t="str">
        <f t="shared" ref="D20:K20" si="7">+D12</f>
        <v>諸手当</v>
      </c>
      <c r="E20" s="150" t="str">
        <f t="shared" si="7"/>
        <v>支給金額</v>
      </c>
      <c r="F20" s="150" t="str">
        <f t="shared" si="7"/>
        <v>健康保険</v>
      </c>
      <c r="G20" s="150" t="str">
        <f t="shared" si="7"/>
        <v>厚生年金</v>
      </c>
      <c r="H20" s="150" t="str">
        <f t="shared" si="7"/>
        <v>所得税</v>
      </c>
      <c r="I20" s="150">
        <f t="shared" si="7"/>
        <v>0</v>
      </c>
      <c r="J20" s="150">
        <f t="shared" si="7"/>
        <v>0</v>
      </c>
      <c r="K20" s="150" t="str">
        <f t="shared" si="7"/>
        <v>支給金額</v>
      </c>
    </row>
    <row r="21" spans="1:11" ht="14.25" customHeight="1">
      <c r="A21" s="555"/>
      <c r="B21" s="559"/>
      <c r="C21" s="139">
        <f>+C7</f>
        <v>0</v>
      </c>
      <c r="D21" s="139">
        <f t="shared" ref="D21:K21" si="8">+D7</f>
        <v>0</v>
      </c>
      <c r="E21" s="139">
        <f t="shared" si="8"/>
        <v>0</v>
      </c>
      <c r="F21" s="139">
        <f t="shared" si="8"/>
        <v>0</v>
      </c>
      <c r="G21" s="139">
        <f t="shared" si="8"/>
        <v>0</v>
      </c>
      <c r="H21" s="139">
        <f t="shared" si="8"/>
        <v>0</v>
      </c>
      <c r="I21" s="139">
        <f t="shared" si="8"/>
        <v>0</v>
      </c>
      <c r="J21" s="139">
        <f t="shared" si="8"/>
        <v>0</v>
      </c>
      <c r="K21" s="139">
        <f t="shared" si="8"/>
        <v>0</v>
      </c>
    </row>
    <row r="22" spans="1:11" ht="14.25" customHeight="1">
      <c r="B22" s="151"/>
    </row>
    <row r="23" spans="1:11" ht="14.25" customHeight="1">
      <c r="B23" s="151"/>
    </row>
    <row r="24" spans="1:11" ht="14.25" customHeight="1">
      <c r="B24" s="151"/>
    </row>
    <row r="25" spans="1:11" ht="15" customHeight="1">
      <c r="B25" s="151"/>
      <c r="C25" s="149" t="str">
        <f>+C19</f>
        <v>平成22年1月分</v>
      </c>
      <c r="K25" s="142" t="str">
        <f>+K19</f>
        <v>会社名</v>
      </c>
    </row>
    <row r="26" spans="1:11" ht="15" customHeight="1">
      <c r="A26" s="556" t="s">
        <v>164</v>
      </c>
      <c r="B26" s="558" t="str">
        <f>+B8</f>
        <v>b</v>
      </c>
      <c r="C26" s="150" t="str">
        <f>+C20</f>
        <v>賞　与</v>
      </c>
      <c r="D26" s="150" t="str">
        <f t="shared" ref="D26:K26" si="9">+D20</f>
        <v>諸手当</v>
      </c>
      <c r="E26" s="150" t="str">
        <f t="shared" si="9"/>
        <v>支給金額</v>
      </c>
      <c r="F26" s="150" t="str">
        <f t="shared" si="9"/>
        <v>健康保険</v>
      </c>
      <c r="G26" s="150" t="str">
        <f t="shared" si="9"/>
        <v>厚生年金</v>
      </c>
      <c r="H26" s="150" t="str">
        <f t="shared" si="9"/>
        <v>所得税</v>
      </c>
      <c r="I26" s="150">
        <f t="shared" si="9"/>
        <v>0</v>
      </c>
      <c r="J26" s="150">
        <f t="shared" si="9"/>
        <v>0</v>
      </c>
      <c r="K26" s="150" t="str">
        <f t="shared" si="9"/>
        <v>支給金額</v>
      </c>
    </row>
    <row r="27" spans="1:11" ht="15" customHeight="1">
      <c r="A27" s="556"/>
      <c r="B27" s="559"/>
      <c r="C27" s="139">
        <f t="shared" ref="C27:K27" si="10">+C8</f>
        <v>0</v>
      </c>
      <c r="D27" s="139">
        <f t="shared" si="10"/>
        <v>0</v>
      </c>
      <c r="E27" s="139">
        <f t="shared" si="10"/>
        <v>0</v>
      </c>
      <c r="F27" s="139">
        <f t="shared" si="10"/>
        <v>0</v>
      </c>
      <c r="G27" s="139">
        <f t="shared" si="10"/>
        <v>0</v>
      </c>
      <c r="H27" s="139">
        <f t="shared" si="10"/>
        <v>0</v>
      </c>
      <c r="I27" s="139">
        <f t="shared" si="10"/>
        <v>0</v>
      </c>
      <c r="J27" s="139">
        <f t="shared" si="10"/>
        <v>0</v>
      </c>
      <c r="K27" s="139">
        <f t="shared" si="10"/>
        <v>0</v>
      </c>
    </row>
    <row r="28" spans="1:11" ht="15" customHeight="1">
      <c r="B28" s="151"/>
    </row>
    <row r="29" spans="1:11" ht="15" customHeight="1">
      <c r="B29" s="151"/>
    </row>
    <row r="30" spans="1:11" ht="15" customHeight="1">
      <c r="B30" s="151"/>
    </row>
    <row r="31" spans="1:11" ht="15" customHeight="1">
      <c r="B31" s="151"/>
      <c r="C31" s="149" t="str">
        <f>+C25</f>
        <v>平成22年1月分</v>
      </c>
      <c r="K31" s="142" t="str">
        <f>+K25</f>
        <v>会社名</v>
      </c>
    </row>
    <row r="32" spans="1:11" ht="15" customHeight="1">
      <c r="A32" s="560" t="s">
        <v>161</v>
      </c>
      <c r="B32" s="558" t="str">
        <f>+B13</f>
        <v>あ</v>
      </c>
      <c r="C32" s="150" t="str">
        <f>+C26</f>
        <v>賞　与</v>
      </c>
      <c r="D32" s="150" t="str">
        <f t="shared" ref="D32:K32" si="11">+D26</f>
        <v>諸手当</v>
      </c>
      <c r="E32" s="150" t="str">
        <f t="shared" si="11"/>
        <v>支給金額</v>
      </c>
      <c r="F32" s="150" t="str">
        <f t="shared" si="11"/>
        <v>健康保険</v>
      </c>
      <c r="G32" s="150" t="str">
        <f t="shared" si="11"/>
        <v>厚生年金</v>
      </c>
      <c r="H32" s="150" t="str">
        <f t="shared" si="11"/>
        <v>所得税</v>
      </c>
      <c r="I32" s="150">
        <f t="shared" si="11"/>
        <v>0</v>
      </c>
      <c r="J32" s="150">
        <f t="shared" si="11"/>
        <v>0</v>
      </c>
      <c r="K32" s="150" t="str">
        <f t="shared" si="11"/>
        <v>支給金額</v>
      </c>
    </row>
    <row r="33" spans="1:11" ht="15" customHeight="1">
      <c r="A33" s="560"/>
      <c r="B33" s="559"/>
      <c r="C33" s="139">
        <f t="shared" ref="C33:K33" si="12">+C13</f>
        <v>0</v>
      </c>
      <c r="D33" s="139">
        <f t="shared" si="12"/>
        <v>0</v>
      </c>
      <c r="E33" s="139">
        <f t="shared" si="12"/>
        <v>0</v>
      </c>
      <c r="F33" s="139">
        <f t="shared" si="12"/>
        <v>0</v>
      </c>
      <c r="G33" s="139">
        <f t="shared" si="12"/>
        <v>0</v>
      </c>
      <c r="H33" s="139">
        <f t="shared" si="12"/>
        <v>0</v>
      </c>
      <c r="I33" s="139">
        <f t="shared" si="12"/>
        <v>0</v>
      </c>
      <c r="J33" s="139">
        <f t="shared" si="12"/>
        <v>0</v>
      </c>
      <c r="K33" s="139">
        <f t="shared" si="12"/>
        <v>0</v>
      </c>
    </row>
    <row r="34" spans="1:11" ht="15" customHeight="1">
      <c r="B34" s="151"/>
    </row>
    <row r="35" spans="1:11" ht="15" customHeight="1">
      <c r="B35" s="151"/>
    </row>
    <row r="36" spans="1:11" ht="14.25" customHeight="1">
      <c r="B36" s="151"/>
    </row>
    <row r="37" spans="1:11" ht="15" customHeight="1">
      <c r="B37" s="151"/>
      <c r="C37" s="149" t="str">
        <f>+C31</f>
        <v>平成22年1月分</v>
      </c>
      <c r="K37" s="142" t="str">
        <f>+K31</f>
        <v>会社名</v>
      </c>
    </row>
    <row r="38" spans="1:11" ht="15" customHeight="1">
      <c r="A38" s="557" t="s">
        <v>163</v>
      </c>
      <c r="B38" s="558" t="str">
        <f>+B14</f>
        <v>い</v>
      </c>
      <c r="C38" s="150" t="str">
        <f t="shared" ref="C38:K38" si="13">+C32</f>
        <v>賞　与</v>
      </c>
      <c r="D38" s="150" t="str">
        <f t="shared" si="13"/>
        <v>諸手当</v>
      </c>
      <c r="E38" s="150" t="str">
        <f t="shared" si="13"/>
        <v>支給金額</v>
      </c>
      <c r="F38" s="150" t="str">
        <f t="shared" si="13"/>
        <v>健康保険</v>
      </c>
      <c r="G38" s="150" t="str">
        <f t="shared" si="13"/>
        <v>厚生年金</v>
      </c>
      <c r="H38" s="150" t="str">
        <f t="shared" si="13"/>
        <v>所得税</v>
      </c>
      <c r="I38" s="150">
        <f t="shared" si="13"/>
        <v>0</v>
      </c>
      <c r="J38" s="150">
        <f t="shared" si="13"/>
        <v>0</v>
      </c>
      <c r="K38" s="150" t="str">
        <f t="shared" si="13"/>
        <v>支給金額</v>
      </c>
    </row>
    <row r="39" spans="1:11" ht="14.25" customHeight="1">
      <c r="A39" s="557"/>
      <c r="B39" s="559"/>
      <c r="C39" s="139">
        <f t="shared" ref="C39:K39" si="14">+C14</f>
        <v>0</v>
      </c>
      <c r="D39" s="139">
        <f t="shared" si="14"/>
        <v>0</v>
      </c>
      <c r="E39" s="139">
        <f t="shared" si="14"/>
        <v>0</v>
      </c>
      <c r="F39" s="139">
        <f t="shared" si="14"/>
        <v>0</v>
      </c>
      <c r="G39" s="139">
        <f t="shared" si="14"/>
        <v>0</v>
      </c>
      <c r="H39" s="139">
        <f t="shared" si="14"/>
        <v>0</v>
      </c>
      <c r="I39" s="139">
        <f t="shared" si="14"/>
        <v>0</v>
      </c>
      <c r="J39" s="139">
        <f t="shared" si="14"/>
        <v>0</v>
      </c>
      <c r="K39" s="139">
        <f t="shared" si="14"/>
        <v>0</v>
      </c>
    </row>
    <row r="40" spans="1:11" ht="14.25" customHeight="1">
      <c r="B40" s="151"/>
    </row>
    <row r="41" spans="1:11" ht="15.75" customHeight="1"/>
    <row r="42" spans="1:11" ht="18" customHeight="1"/>
    <row r="43" spans="1:11" ht="15.75" customHeight="1">
      <c r="B43" s="317"/>
    </row>
    <row r="44" spans="1:11" ht="18" customHeight="1"/>
    <row r="45" spans="1:11" ht="18" customHeight="1"/>
    <row r="46" spans="1:11" ht="13.5" customHeight="1"/>
    <row r="47" spans="1:11" ht="15" customHeight="1"/>
    <row r="48" spans="1:11" ht="18" customHeight="1"/>
    <row r="49" ht="13.5" customHeight="1"/>
    <row r="50" ht="15.75" customHeight="1"/>
    <row r="51" ht="18" customHeight="1"/>
    <row r="52" ht="15.75" customHeight="1"/>
    <row r="53" ht="18" customHeight="1"/>
    <row r="54" ht="18" customHeight="1"/>
    <row r="55" ht="18" customHeight="1"/>
    <row r="56" ht="15.75" customHeight="1"/>
    <row r="57" ht="18" customHeight="1"/>
    <row r="58" ht="18" customHeight="1"/>
    <row r="59" ht="15.75" customHeight="1"/>
    <row r="60" ht="18" customHeight="1"/>
    <row r="61" ht="18" customHeight="1"/>
    <row r="62" ht="18" customHeight="1"/>
    <row r="63" ht="15.75" customHeight="1"/>
    <row r="64" ht="15.75" customHeight="1"/>
    <row r="65" ht="15.75" customHeight="1"/>
    <row r="66" ht="15" customHeight="1"/>
    <row r="67" ht="18" customHeight="1"/>
    <row r="68" ht="15.75" customHeight="1"/>
    <row r="69" ht="22.5" customHeight="1"/>
    <row r="70" ht="15.75" customHeight="1"/>
    <row r="71" ht="15.75" customHeight="1"/>
    <row r="72" ht="18" customHeight="1"/>
    <row r="73" ht="15" customHeight="1"/>
    <row r="74" ht="18" customHeight="1"/>
    <row r="75" ht="18" customHeight="1"/>
    <row r="76" ht="15" customHeight="1"/>
    <row r="77" ht="15.75" customHeight="1"/>
    <row r="78" ht="18" customHeight="1"/>
    <row r="79" ht="15.75" customHeight="1"/>
    <row r="80" ht="15.75" customHeight="1"/>
    <row r="81" ht="15.75" customHeight="1"/>
    <row r="82" ht="15" customHeight="1"/>
    <row r="83" ht="15.75" customHeight="1"/>
    <row r="84" ht="18" customHeight="1"/>
    <row r="85" ht="14.25" customHeight="1"/>
    <row r="86" ht="18" customHeight="1"/>
    <row r="87" ht="15.75" customHeight="1"/>
    <row r="88" ht="15.75" customHeight="1"/>
    <row r="89" ht="15.75" customHeight="1"/>
    <row r="90" ht="15" customHeight="1"/>
    <row r="91" ht="18" customHeight="1"/>
    <row r="92" ht="18" customHeight="1"/>
    <row r="93" ht="18" customHeight="1"/>
    <row r="94" ht="15.75" customHeight="1"/>
    <row r="95" ht="15" customHeight="1"/>
    <row r="96" ht="15" customHeight="1"/>
    <row r="97" ht="18" customHeight="1"/>
    <row r="98" ht="18" customHeight="1"/>
    <row r="99" ht="18" customHeight="1"/>
    <row r="100" ht="15.75" customHeight="1"/>
    <row r="101" ht="15" customHeight="1"/>
    <row r="102" ht="15.75" customHeight="1"/>
    <row r="103" ht="18" customHeight="1"/>
    <row r="104" ht="18" customHeight="1"/>
    <row r="105" ht="18" customHeight="1"/>
    <row r="106" ht="18" customHeight="1"/>
    <row r="107" ht="15.75" customHeight="1"/>
    <row r="108" ht="15" customHeight="1"/>
    <row r="109" ht="15.75" customHeight="1"/>
    <row r="110" ht="18" customHeight="1"/>
    <row r="111" ht="15" customHeight="1"/>
    <row r="112" ht="16.5" customHeight="1"/>
    <row r="113" ht="17.25" customHeight="1"/>
    <row r="114" ht="15" customHeight="1"/>
    <row r="115" ht="18" customHeight="1"/>
    <row r="116" ht="18" customHeight="1"/>
    <row r="117" ht="15.75" customHeight="1"/>
    <row r="118" ht="18" customHeight="1"/>
    <row r="119" ht="15.75" customHeight="1"/>
    <row r="120" ht="18" customHeight="1"/>
    <row r="121" ht="15.75" customHeight="1"/>
    <row r="122" ht="18" customHeight="1"/>
    <row r="123" ht="18" customHeight="1"/>
    <row r="124" ht="18" customHeight="1"/>
    <row r="125" ht="15" customHeight="1"/>
    <row r="126" ht="18" customHeight="1"/>
    <row r="130" ht="18" customHeight="1"/>
    <row r="131" ht="15.75" customHeight="1"/>
    <row r="132" ht="18" customHeight="1"/>
    <row r="133" ht="15.75" customHeight="1"/>
    <row r="134" ht="18" customHeight="1"/>
    <row r="135" ht="18" customHeight="1"/>
    <row r="136" ht="18" customHeight="1"/>
    <row r="137" ht="15" customHeight="1"/>
    <row r="138" ht="18" customHeight="1"/>
  </sheetData>
  <sheetProtection password="C7DC" sheet="1" objects="1" scenarios="1"/>
  <mergeCells count="11">
    <mergeCell ref="A38:A39"/>
    <mergeCell ref="B20:B21"/>
    <mergeCell ref="B26:B27"/>
    <mergeCell ref="B32:B33"/>
    <mergeCell ref="B38:B39"/>
    <mergeCell ref="A32:A33"/>
    <mergeCell ref="D1:E1"/>
    <mergeCell ref="A2:B2"/>
    <mergeCell ref="C5:E5"/>
    <mergeCell ref="A20:A21"/>
    <mergeCell ref="A26:A27"/>
  </mergeCells>
  <phoneticPr fontId="89"/>
  <pageMargins left="1.179861111111111" right="0.78680555555555554" top="0.30972222222222223" bottom="0.50972222222222219" header="0.21944444444444444" footer="0.51180555555555551"/>
  <pageSetup paperSize="9" firstPageNumber="4294963191" orientation="landscape" horizontalDpi="360" verticalDpi="36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sheetPr>
  <dimension ref="A1:G24"/>
  <sheetViews>
    <sheetView workbookViewId="0">
      <selection activeCell="C18" sqref="C18"/>
    </sheetView>
  </sheetViews>
  <sheetFormatPr defaultRowHeight="13.5"/>
  <cols>
    <col min="1" max="1" width="3.5" style="54" customWidth="1"/>
    <col min="2" max="2" width="9.75" style="54" customWidth="1"/>
    <col min="3" max="3" width="11.875" style="54" customWidth="1"/>
    <col min="4" max="4" width="9.875" style="56" customWidth="1"/>
    <col min="5" max="5" width="3.5" style="54" customWidth="1"/>
    <col min="6" max="6" width="9.75" style="54" customWidth="1"/>
    <col min="7" max="7" width="11.375" style="54" customWidth="1"/>
    <col min="8" max="8" width="9" style="54" bestFit="1"/>
    <col min="9" max="16384" width="9" style="54"/>
  </cols>
  <sheetData>
    <row r="1" spans="1:7" ht="18.75" customHeight="1">
      <c r="A1" s="33"/>
      <c r="B1" s="34" t="s">
        <v>168</v>
      </c>
      <c r="C1" s="33"/>
      <c r="D1" s="35"/>
      <c r="E1" s="33"/>
      <c r="F1" s="34" t="s">
        <v>168</v>
      </c>
      <c r="G1" s="33"/>
    </row>
    <row r="2" spans="1:7" s="55" customFormat="1" ht="15.75" customHeight="1">
      <c r="A2" s="45"/>
      <c r="B2" s="253"/>
      <c r="C2" s="256" t="str">
        <f>+時給明細書!C2</f>
        <v>平成22年1月分</v>
      </c>
      <c r="D2" s="44"/>
      <c r="E2" s="45"/>
      <c r="F2" s="253"/>
      <c r="G2" s="256" t="str">
        <f>+C2</f>
        <v>平成22年1月分</v>
      </c>
    </row>
    <row r="3" spans="1:7" s="236" customFormat="1" ht="18" customHeight="1">
      <c r="A3" s="233" t="s">
        <v>161</v>
      </c>
      <c r="B3" s="561" t="str">
        <f>+Start初期記入!N16</f>
        <v>あ</v>
      </c>
      <c r="C3" s="561"/>
      <c r="D3" s="232"/>
      <c r="E3" s="233" t="s">
        <v>163</v>
      </c>
      <c r="F3" s="561" t="str">
        <f>+Start初期記入!N17</f>
        <v>い</v>
      </c>
      <c r="G3" s="561"/>
    </row>
    <row r="4" spans="1:7" ht="13.5" customHeight="1">
      <c r="A4" s="563" t="s">
        <v>169</v>
      </c>
      <c r="B4" s="38" t="str">
        <f>+集計元帳!B46</f>
        <v>給　　料</v>
      </c>
      <c r="C4" s="40">
        <f>+集計元帳!D46</f>
        <v>0</v>
      </c>
      <c r="D4" s="36"/>
      <c r="E4" s="563" t="s">
        <v>169</v>
      </c>
      <c r="F4" s="38" t="str">
        <f>+B4</f>
        <v>給　　料</v>
      </c>
      <c r="G4" s="40">
        <f>+集計元帳!E46</f>
        <v>0</v>
      </c>
    </row>
    <row r="5" spans="1:7">
      <c r="A5" s="563"/>
      <c r="B5" s="38" t="str">
        <f>+集計元帳!B47</f>
        <v>家族手当</v>
      </c>
      <c r="C5" s="40">
        <f>+集計元帳!D47</f>
        <v>0</v>
      </c>
      <c r="D5" s="36"/>
      <c r="E5" s="563"/>
      <c r="F5" s="38" t="str">
        <f t="shared" ref="F5:F22" si="0">+B5</f>
        <v>家族手当</v>
      </c>
      <c r="G5" s="40">
        <f>+集計元帳!E47</f>
        <v>0</v>
      </c>
    </row>
    <row r="6" spans="1:7">
      <c r="A6" s="563"/>
      <c r="B6" s="38" t="str">
        <f>+集計元帳!B48</f>
        <v>皆勤手当</v>
      </c>
      <c r="C6" s="40">
        <f>+集計元帳!D48</f>
        <v>0</v>
      </c>
      <c r="D6" s="36"/>
      <c r="E6" s="563"/>
      <c r="F6" s="38" t="str">
        <f t="shared" si="0"/>
        <v>皆勤手当</v>
      </c>
      <c r="G6" s="40">
        <f>+集計元帳!E48</f>
        <v>0</v>
      </c>
    </row>
    <row r="7" spans="1:7">
      <c r="A7" s="563"/>
      <c r="B7" s="38">
        <f>+集計元帳!B49</f>
        <v>0</v>
      </c>
      <c r="C7" s="40">
        <f>+集計元帳!D49</f>
        <v>0</v>
      </c>
      <c r="D7" s="36"/>
      <c r="E7" s="563"/>
      <c r="F7" s="38">
        <f t="shared" si="0"/>
        <v>0</v>
      </c>
      <c r="G7" s="40">
        <f>+集計元帳!E49</f>
        <v>0</v>
      </c>
    </row>
    <row r="8" spans="1:7">
      <c r="A8" s="563"/>
      <c r="B8" s="38">
        <f>+集計元帳!B50</f>
        <v>0</v>
      </c>
      <c r="C8" s="40">
        <f>+集計元帳!D50</f>
        <v>0</v>
      </c>
      <c r="D8" s="36"/>
      <c r="E8" s="563"/>
      <c r="F8" s="38">
        <f t="shared" si="0"/>
        <v>0</v>
      </c>
      <c r="G8" s="40">
        <f>+集計元帳!E50</f>
        <v>0</v>
      </c>
    </row>
    <row r="9" spans="1:7">
      <c r="A9" s="563"/>
      <c r="B9" s="38">
        <f>+集計元帳!B51</f>
        <v>0</v>
      </c>
      <c r="C9" s="40">
        <f>+集計元帳!D51</f>
        <v>0</v>
      </c>
      <c r="D9" s="36"/>
      <c r="E9" s="563"/>
      <c r="F9" s="38">
        <f t="shared" si="0"/>
        <v>0</v>
      </c>
      <c r="G9" s="40">
        <f>+集計元帳!E51</f>
        <v>0</v>
      </c>
    </row>
    <row r="10" spans="1:7">
      <c r="A10" s="563"/>
      <c r="B10" s="38" t="str">
        <f>+集計元帳!B52</f>
        <v>小　計</v>
      </c>
      <c r="C10" s="40">
        <f>+集計元帳!D52</f>
        <v>0</v>
      </c>
      <c r="D10" s="36"/>
      <c r="E10" s="563"/>
      <c r="F10" s="38" t="str">
        <f t="shared" si="0"/>
        <v>小　計</v>
      </c>
      <c r="G10" s="40">
        <f>+集計元帳!E52</f>
        <v>0</v>
      </c>
    </row>
    <row r="11" spans="1:7">
      <c r="A11" s="563"/>
      <c r="B11" s="38" t="str">
        <f>+集計元帳!B53</f>
        <v>交通費</v>
      </c>
      <c r="C11" s="40">
        <f>+集計元帳!D53</f>
        <v>0</v>
      </c>
      <c r="D11" s="36"/>
      <c r="E11" s="563"/>
      <c r="F11" s="38" t="str">
        <f t="shared" si="0"/>
        <v>交通費</v>
      </c>
      <c r="G11" s="40">
        <f>+集計元帳!E53</f>
        <v>0</v>
      </c>
    </row>
    <row r="12" spans="1:7">
      <c r="A12" s="563"/>
      <c r="B12" s="38" t="str">
        <f>+集計元帳!B54</f>
        <v>合　計</v>
      </c>
      <c r="C12" s="40">
        <f>+集計元帳!D54</f>
        <v>0</v>
      </c>
      <c r="D12" s="36"/>
      <c r="E12" s="563"/>
      <c r="F12" s="38" t="str">
        <f t="shared" si="0"/>
        <v>合　計</v>
      </c>
      <c r="G12" s="40">
        <f>+集計元帳!E54</f>
        <v>0</v>
      </c>
    </row>
    <row r="13" spans="1:7" ht="13.5" customHeight="1">
      <c r="A13" s="563" t="s">
        <v>170</v>
      </c>
      <c r="B13" s="38" t="str">
        <f>+集計元帳!B55</f>
        <v>健康保険</v>
      </c>
      <c r="C13" s="40">
        <f>+集計元帳!D55</f>
        <v>0</v>
      </c>
      <c r="D13" s="36"/>
      <c r="E13" s="563" t="s">
        <v>170</v>
      </c>
      <c r="F13" s="38" t="str">
        <f t="shared" si="0"/>
        <v>健康保険</v>
      </c>
      <c r="G13" s="40">
        <f>+集計元帳!E55</f>
        <v>0</v>
      </c>
    </row>
    <row r="14" spans="1:7">
      <c r="A14" s="563"/>
      <c r="B14" s="38" t="str">
        <f>+集計元帳!B56</f>
        <v>厚生年金</v>
      </c>
      <c r="C14" s="40">
        <f>+集計元帳!D56</f>
        <v>0</v>
      </c>
      <c r="D14" s="36"/>
      <c r="E14" s="563"/>
      <c r="F14" s="38" t="str">
        <f t="shared" si="0"/>
        <v>厚生年金</v>
      </c>
      <c r="G14" s="40">
        <f>+集計元帳!E56</f>
        <v>0</v>
      </c>
    </row>
    <row r="15" spans="1:7">
      <c r="A15" s="563"/>
      <c r="B15" s="38" t="str">
        <f>+集計元帳!B57</f>
        <v>雇用保険</v>
      </c>
      <c r="C15" s="40">
        <f>+集計元帳!D57</f>
        <v>0</v>
      </c>
      <c r="D15" s="36"/>
      <c r="E15" s="563"/>
      <c r="F15" s="38" t="str">
        <f t="shared" si="0"/>
        <v>雇用保険</v>
      </c>
      <c r="G15" s="40">
        <f>+集計元帳!E57</f>
        <v>0</v>
      </c>
    </row>
    <row r="16" spans="1:7">
      <c r="A16" s="563"/>
      <c r="B16" s="38" t="str">
        <f>+集計元帳!B58</f>
        <v>所得税</v>
      </c>
      <c r="C16" s="40">
        <f>+集計元帳!D58</f>
        <v>0</v>
      </c>
      <c r="D16" s="36"/>
      <c r="E16" s="563"/>
      <c r="F16" s="38" t="str">
        <f t="shared" si="0"/>
        <v>所得税</v>
      </c>
      <c r="G16" s="40">
        <f>+集計元帳!E58</f>
        <v>0</v>
      </c>
    </row>
    <row r="17" spans="1:7">
      <c r="A17" s="563"/>
      <c r="B17" s="38" t="str">
        <f>+集計元帳!B59</f>
        <v>住民税</v>
      </c>
      <c r="C17" s="40">
        <f>+集計元帳!D59</f>
        <v>0</v>
      </c>
      <c r="D17" s="36"/>
      <c r="E17" s="563"/>
      <c r="F17" s="38" t="str">
        <f t="shared" si="0"/>
        <v>住民税</v>
      </c>
      <c r="G17" s="40">
        <f>+集計元帳!E59</f>
        <v>0</v>
      </c>
    </row>
    <row r="18" spans="1:7">
      <c r="A18" s="563"/>
      <c r="B18" s="38">
        <f>+集計元帳!B60</f>
        <v>0</v>
      </c>
      <c r="C18" s="40">
        <f>+集計元帳!D60</f>
        <v>0</v>
      </c>
      <c r="D18" s="36"/>
      <c r="E18" s="563"/>
      <c r="F18" s="38">
        <f t="shared" si="0"/>
        <v>0</v>
      </c>
      <c r="G18" s="40">
        <f>+集計元帳!E60</f>
        <v>0</v>
      </c>
    </row>
    <row r="19" spans="1:7">
      <c r="A19" s="563"/>
      <c r="B19" s="38">
        <f>+集計元帳!B61</f>
        <v>0</v>
      </c>
      <c r="C19" s="40">
        <f>+集計元帳!D61</f>
        <v>0</v>
      </c>
      <c r="D19" s="36"/>
      <c r="E19" s="563"/>
      <c r="F19" s="38">
        <f t="shared" si="0"/>
        <v>0</v>
      </c>
      <c r="G19" s="40">
        <f>+集計元帳!E61</f>
        <v>0</v>
      </c>
    </row>
    <row r="20" spans="1:7">
      <c r="A20" s="563"/>
      <c r="B20" s="38">
        <f>+集計元帳!B62</f>
        <v>0</v>
      </c>
      <c r="C20" s="40">
        <f>+集計元帳!D62</f>
        <v>0</v>
      </c>
      <c r="D20" s="36"/>
      <c r="E20" s="563"/>
      <c r="F20" s="38">
        <f t="shared" si="0"/>
        <v>0</v>
      </c>
      <c r="G20" s="40">
        <f>+集計元帳!E62</f>
        <v>0</v>
      </c>
    </row>
    <row r="21" spans="1:7">
      <c r="A21" s="563"/>
      <c r="B21" s="38">
        <f>+集計元帳!B63</f>
        <v>0</v>
      </c>
      <c r="C21" s="40">
        <f>+集計元帳!D63</f>
        <v>0</v>
      </c>
      <c r="D21" s="36"/>
      <c r="E21" s="563"/>
      <c r="F21" s="38">
        <f t="shared" si="0"/>
        <v>0</v>
      </c>
      <c r="G21" s="40">
        <f>+集計元帳!E63</f>
        <v>0</v>
      </c>
    </row>
    <row r="22" spans="1:7">
      <c r="A22" s="563"/>
      <c r="B22" s="255" t="s">
        <v>171</v>
      </c>
      <c r="C22" s="40">
        <f>+集計元帳!D64</f>
        <v>0</v>
      </c>
      <c r="D22" s="36"/>
      <c r="E22" s="563"/>
      <c r="F22" s="38" t="str">
        <f t="shared" si="0"/>
        <v>合　計</v>
      </c>
      <c r="G22" s="40">
        <f>+集計元帳!E64</f>
        <v>0</v>
      </c>
    </row>
    <row r="23" spans="1:7" ht="17.25" customHeight="1">
      <c r="A23" s="562" t="s">
        <v>172</v>
      </c>
      <c r="B23" s="562"/>
      <c r="C23" s="40">
        <f>+集計元帳!D65</f>
        <v>0</v>
      </c>
      <c r="D23" s="36"/>
      <c r="E23" s="562" t="s">
        <v>172</v>
      </c>
      <c r="F23" s="562"/>
      <c r="G23" s="40">
        <f>+集計元帳!E65</f>
        <v>0</v>
      </c>
    </row>
    <row r="24" spans="1:7" s="65" customFormat="1" ht="11.25" customHeight="1">
      <c r="A24" s="61"/>
      <c r="B24" s="61"/>
      <c r="C24" s="62" t="str">
        <f>+時給明細書!C25</f>
        <v>会社名</v>
      </c>
      <c r="D24" s="63"/>
      <c r="E24" s="61"/>
      <c r="F24" s="61"/>
      <c r="G24" s="64" t="str">
        <f>+C24</f>
        <v>会社名</v>
      </c>
    </row>
  </sheetData>
  <sheetProtection password="C7DC" sheet="1" objects="1" scenarios="1"/>
  <mergeCells count="8">
    <mergeCell ref="B3:C3"/>
    <mergeCell ref="F3:G3"/>
    <mergeCell ref="A23:B23"/>
    <mergeCell ref="E23:F23"/>
    <mergeCell ref="A4:A12"/>
    <mergeCell ref="A13:A22"/>
    <mergeCell ref="E4:E12"/>
    <mergeCell ref="E13:E22"/>
  </mergeCells>
  <phoneticPr fontId="89"/>
  <pageMargins left="0.36944444444444446" right="0.28958333333333336" top="0.98333333333333328" bottom="0.98333333333333328" header="0.51180555555555551" footer="0.51180555555555551"/>
  <pageSetup paperSize="9" firstPageNumber="4294963191" orientation="portrait" horizontalDpi="360" verticalDpi="36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3"/>
  </sheetPr>
  <dimension ref="A1:G25"/>
  <sheetViews>
    <sheetView workbookViewId="0">
      <selection activeCell="G20" sqref="G20"/>
    </sheetView>
  </sheetViews>
  <sheetFormatPr defaultRowHeight="13.5"/>
  <cols>
    <col min="1" max="1" width="3.875" style="33" customWidth="1"/>
    <col min="2" max="2" width="10.125" style="33" customWidth="1"/>
    <col min="3" max="3" width="11.5" style="33" customWidth="1"/>
    <col min="4" max="4" width="8.5" style="35" customWidth="1"/>
    <col min="5" max="5" width="4.25" style="33" customWidth="1"/>
    <col min="6" max="6" width="10.375" style="33" customWidth="1"/>
    <col min="7" max="7" width="11.375" style="33" customWidth="1"/>
    <col min="8" max="8" width="9" style="33" bestFit="1"/>
    <col min="9" max="16384" width="9" style="33"/>
  </cols>
  <sheetData>
    <row r="1" spans="1:7" ht="19.5" customHeight="1">
      <c r="B1" s="34" t="s">
        <v>168</v>
      </c>
      <c r="F1" s="34" t="s">
        <v>168</v>
      </c>
    </row>
    <row r="2" spans="1:7" s="45" customFormat="1" ht="13.5" customHeight="1">
      <c r="A2" s="43"/>
      <c r="B2" s="257"/>
      <c r="C2" s="231" t="str">
        <f>"平成"&amp;Start初期記入!$N$4-1988&amp;"年"&amp;Start初期記入!$P$4&amp;"月分"</f>
        <v>平成22年1月分</v>
      </c>
      <c r="D2" s="44"/>
      <c r="G2" s="259" t="str">
        <f>+C2</f>
        <v>平成22年1月分</v>
      </c>
    </row>
    <row r="3" spans="1:7" ht="18" customHeight="1">
      <c r="A3" s="31" t="s">
        <v>162</v>
      </c>
      <c r="B3" s="564" t="str">
        <f>+Start初期記入!N10</f>
        <v>岡本太郎</v>
      </c>
      <c r="C3" s="565"/>
      <c r="D3" s="36"/>
      <c r="E3" s="31" t="s">
        <v>164</v>
      </c>
      <c r="F3" s="564" t="str">
        <f>+Start初期記入!N11</f>
        <v>b</v>
      </c>
      <c r="G3" s="565"/>
    </row>
    <row r="4" spans="1:7" ht="13.5" customHeight="1">
      <c r="A4" s="254" t="s">
        <v>173</v>
      </c>
      <c r="B4" s="31"/>
      <c r="C4" s="40">
        <f>+集計元帳!D5</f>
        <v>1</v>
      </c>
      <c r="D4" s="36"/>
      <c r="E4" s="254" t="s">
        <v>173</v>
      </c>
      <c r="F4" s="31"/>
      <c r="G4" s="40">
        <f>+集計元帳!E5</f>
        <v>0</v>
      </c>
    </row>
    <row r="5" spans="1:7" s="235" customFormat="1" ht="13.5" customHeight="1">
      <c r="A5" s="258" t="s">
        <v>174</v>
      </c>
      <c r="B5" s="32"/>
      <c r="C5" s="293">
        <f>+集計元帳!D6</f>
        <v>0.55763888888888902</v>
      </c>
      <c r="D5" s="37"/>
      <c r="E5" s="258" t="s">
        <v>174</v>
      </c>
      <c r="F5" s="32"/>
      <c r="G5" s="293">
        <f>+集計元帳!E6</f>
        <v>0</v>
      </c>
    </row>
    <row r="6" spans="1:7" ht="13.5" customHeight="1">
      <c r="A6" s="568" t="s">
        <v>169</v>
      </c>
      <c r="B6" s="38" t="str">
        <f>+集計元帳!B7</f>
        <v>時給手当</v>
      </c>
      <c r="C6" s="294">
        <f>+集計元帳!D7</f>
        <v>9368</v>
      </c>
      <c r="D6" s="36"/>
      <c r="E6" s="568" t="s">
        <v>169</v>
      </c>
      <c r="F6" s="38" t="str">
        <f>+B6</f>
        <v>時給手当</v>
      </c>
      <c r="G6" s="294">
        <f>+集計元帳!E7</f>
        <v>0</v>
      </c>
    </row>
    <row r="7" spans="1:7" ht="13.5" customHeight="1">
      <c r="A7" s="569"/>
      <c r="B7" s="38" t="str">
        <f>+集計元帳!B8</f>
        <v>家族手当</v>
      </c>
      <c r="C7" s="294">
        <f>+集計元帳!D8</f>
        <v>0</v>
      </c>
      <c r="D7" s="36"/>
      <c r="E7" s="569"/>
      <c r="F7" s="38" t="str">
        <f t="shared" ref="F7:F23" si="0">+B7</f>
        <v>家族手当</v>
      </c>
      <c r="G7" s="294">
        <f>+集計元帳!E8</f>
        <v>0</v>
      </c>
    </row>
    <row r="8" spans="1:7" ht="13.5" customHeight="1">
      <c r="A8" s="569"/>
      <c r="B8" s="38" t="str">
        <f>+集計元帳!B9</f>
        <v>皆勤手当</v>
      </c>
      <c r="C8" s="294">
        <f>+集計元帳!D9</f>
        <v>0</v>
      </c>
      <c r="D8" s="36"/>
      <c r="E8" s="569"/>
      <c r="F8" s="38" t="str">
        <f t="shared" si="0"/>
        <v>皆勤手当</v>
      </c>
      <c r="G8" s="294">
        <f>+集計元帳!E9</f>
        <v>0</v>
      </c>
    </row>
    <row r="9" spans="1:7" ht="13.5" customHeight="1">
      <c r="A9" s="569"/>
      <c r="B9" s="38">
        <f>+集計元帳!B10</f>
        <v>0</v>
      </c>
      <c r="C9" s="294">
        <f>+集計元帳!D10</f>
        <v>0</v>
      </c>
      <c r="D9" s="36"/>
      <c r="E9" s="569"/>
      <c r="F9" s="38">
        <f t="shared" si="0"/>
        <v>0</v>
      </c>
      <c r="G9" s="294">
        <f>+集計元帳!E10</f>
        <v>0</v>
      </c>
    </row>
    <row r="10" spans="1:7" ht="13.5" customHeight="1">
      <c r="A10" s="569"/>
      <c r="B10" s="38">
        <f>+集計元帳!B11</f>
        <v>0</v>
      </c>
      <c r="C10" s="294">
        <f>+集計元帳!D11</f>
        <v>0</v>
      </c>
      <c r="D10" s="36"/>
      <c r="E10" s="569"/>
      <c r="F10" s="38">
        <f t="shared" si="0"/>
        <v>0</v>
      </c>
      <c r="G10" s="294">
        <f>+集計元帳!E11</f>
        <v>0</v>
      </c>
    </row>
    <row r="11" spans="1:7" s="42" customFormat="1" ht="13.5" customHeight="1">
      <c r="A11" s="569"/>
      <c r="B11" s="39" t="str">
        <f>+集計元帳!B12</f>
        <v>小　計</v>
      </c>
      <c r="C11" s="295">
        <f>+集計元帳!D12</f>
        <v>9368</v>
      </c>
      <c r="D11" s="234"/>
      <c r="E11" s="569"/>
      <c r="F11" s="39" t="str">
        <f t="shared" si="0"/>
        <v>小　計</v>
      </c>
      <c r="G11" s="295">
        <f>+集計元帳!E12</f>
        <v>0</v>
      </c>
    </row>
    <row r="12" spans="1:7" ht="13.5" customHeight="1">
      <c r="A12" s="569"/>
      <c r="B12" s="38" t="str">
        <f>+集計元帳!B13</f>
        <v>交通費</v>
      </c>
      <c r="C12" s="294">
        <f>+集計元帳!D13</f>
        <v>0</v>
      </c>
      <c r="D12" s="36"/>
      <c r="E12" s="569"/>
      <c r="F12" s="38" t="str">
        <f t="shared" si="0"/>
        <v>交通費</v>
      </c>
      <c r="G12" s="294">
        <f>+集計元帳!E13</f>
        <v>0</v>
      </c>
    </row>
    <row r="13" spans="1:7" s="42" customFormat="1" ht="13.5" customHeight="1">
      <c r="A13" s="570"/>
      <c r="B13" s="39" t="str">
        <f>+集計元帳!B14</f>
        <v>合　計</v>
      </c>
      <c r="C13" s="295">
        <f>+集計元帳!D14</f>
        <v>9368</v>
      </c>
      <c r="D13" s="234"/>
      <c r="E13" s="570"/>
      <c r="F13" s="39" t="str">
        <f t="shared" si="0"/>
        <v>合　計</v>
      </c>
      <c r="G13" s="295">
        <f>+集計元帳!E14</f>
        <v>0</v>
      </c>
    </row>
    <row r="14" spans="1:7" ht="13.5" customHeight="1">
      <c r="A14" s="568" t="s">
        <v>170</v>
      </c>
      <c r="B14" s="38" t="str">
        <f>+集計元帳!B15</f>
        <v>健康保険</v>
      </c>
      <c r="C14" s="294">
        <f>+集計元帳!D15</f>
        <v>0</v>
      </c>
      <c r="D14" s="36"/>
      <c r="E14" s="568" t="s">
        <v>170</v>
      </c>
      <c r="F14" s="38" t="str">
        <f t="shared" si="0"/>
        <v>健康保険</v>
      </c>
      <c r="G14" s="294">
        <f>+集計元帳!E15</f>
        <v>0</v>
      </c>
    </row>
    <row r="15" spans="1:7" ht="13.5" customHeight="1">
      <c r="A15" s="569"/>
      <c r="B15" s="38" t="str">
        <f>+集計元帳!B16</f>
        <v>厚生年金</v>
      </c>
      <c r="C15" s="294">
        <f>+集計元帳!D16</f>
        <v>0</v>
      </c>
      <c r="D15" s="36"/>
      <c r="E15" s="569"/>
      <c r="F15" s="38" t="str">
        <f t="shared" si="0"/>
        <v>厚生年金</v>
      </c>
      <c r="G15" s="294">
        <f>+集計元帳!E16</f>
        <v>0</v>
      </c>
    </row>
    <row r="16" spans="1:7" ht="13.5" customHeight="1">
      <c r="A16" s="569"/>
      <c r="B16" s="38" t="str">
        <f>+集計元帳!B17</f>
        <v>雇用保険</v>
      </c>
      <c r="C16" s="294">
        <f>+集計元帳!D17</f>
        <v>37</v>
      </c>
      <c r="D16" s="36"/>
      <c r="E16" s="569"/>
      <c r="F16" s="38" t="str">
        <f t="shared" si="0"/>
        <v>雇用保険</v>
      </c>
      <c r="G16" s="294">
        <f>+集計元帳!E17</f>
        <v>0</v>
      </c>
    </row>
    <row r="17" spans="1:7" ht="13.5" customHeight="1">
      <c r="A17" s="569"/>
      <c r="B17" s="38" t="str">
        <f>+集計元帳!B18</f>
        <v>所得税</v>
      </c>
      <c r="C17" s="294">
        <f>+集計元帳!D18</f>
        <v>0</v>
      </c>
      <c r="D17" s="36"/>
      <c r="E17" s="569"/>
      <c r="F17" s="38" t="str">
        <f t="shared" si="0"/>
        <v>所得税</v>
      </c>
      <c r="G17" s="294">
        <f>+集計元帳!E18</f>
        <v>0</v>
      </c>
    </row>
    <row r="18" spans="1:7" ht="13.5" customHeight="1">
      <c r="A18" s="569"/>
      <c r="B18" s="38" t="str">
        <f>+集計元帳!B19</f>
        <v>住民税</v>
      </c>
      <c r="C18" s="294">
        <f>+集計元帳!D19</f>
        <v>0</v>
      </c>
      <c r="D18" s="36"/>
      <c r="E18" s="569"/>
      <c r="F18" s="38" t="str">
        <f t="shared" si="0"/>
        <v>住民税</v>
      </c>
      <c r="G18" s="294">
        <f>+集計元帳!E19</f>
        <v>0</v>
      </c>
    </row>
    <row r="19" spans="1:7" ht="13.5" customHeight="1">
      <c r="A19" s="569"/>
      <c r="B19" s="38">
        <f>+集計元帳!B20</f>
        <v>0</v>
      </c>
      <c r="C19" s="294">
        <f>+集計元帳!D20</f>
        <v>0</v>
      </c>
      <c r="D19" s="36"/>
      <c r="E19" s="569"/>
      <c r="F19" s="38">
        <f t="shared" si="0"/>
        <v>0</v>
      </c>
      <c r="G19" s="294">
        <f>+集計元帳!E20</f>
        <v>0</v>
      </c>
    </row>
    <row r="20" spans="1:7" ht="13.5" customHeight="1">
      <c r="A20" s="569"/>
      <c r="B20" s="38">
        <f>+集計元帳!B21</f>
        <v>0</v>
      </c>
      <c r="C20" s="294">
        <f>+集計元帳!D21</f>
        <v>0</v>
      </c>
      <c r="D20" s="36"/>
      <c r="E20" s="569"/>
      <c r="F20" s="38">
        <f t="shared" si="0"/>
        <v>0</v>
      </c>
      <c r="G20" s="294">
        <f>+集計元帳!E21</f>
        <v>0</v>
      </c>
    </row>
    <row r="21" spans="1:7" ht="13.5" customHeight="1">
      <c r="A21" s="569"/>
      <c r="B21" s="38">
        <f>+集計元帳!B22</f>
        <v>0</v>
      </c>
      <c r="C21" s="294">
        <f>+集計元帳!D22</f>
        <v>0</v>
      </c>
      <c r="D21" s="36"/>
      <c r="E21" s="569"/>
      <c r="F21" s="38">
        <f t="shared" si="0"/>
        <v>0</v>
      </c>
      <c r="G21" s="294">
        <f>+集計元帳!E22</f>
        <v>0</v>
      </c>
    </row>
    <row r="22" spans="1:7" ht="13.5" customHeight="1">
      <c r="A22" s="569"/>
      <c r="B22" s="38">
        <f>+集計元帳!B23</f>
        <v>0</v>
      </c>
      <c r="C22" s="294">
        <f>+集計元帳!D23</f>
        <v>0</v>
      </c>
      <c r="D22" s="36"/>
      <c r="E22" s="569"/>
      <c r="F22" s="38">
        <f t="shared" si="0"/>
        <v>0</v>
      </c>
      <c r="G22" s="294">
        <f>+集計元帳!E23</f>
        <v>0</v>
      </c>
    </row>
    <row r="23" spans="1:7" s="42" customFormat="1" ht="13.5" customHeight="1">
      <c r="A23" s="570"/>
      <c r="B23" s="39" t="str">
        <f>+集計元帳!B24</f>
        <v>合　計</v>
      </c>
      <c r="C23" s="295">
        <f>+集計元帳!D24</f>
        <v>37</v>
      </c>
      <c r="D23" s="234"/>
      <c r="E23" s="570"/>
      <c r="F23" s="39" t="str">
        <f t="shared" si="0"/>
        <v>合　計</v>
      </c>
      <c r="G23" s="295">
        <f>+集計元帳!E24</f>
        <v>0</v>
      </c>
    </row>
    <row r="24" spans="1:7" ht="13.5" customHeight="1">
      <c r="A24" s="566" t="s">
        <v>172</v>
      </c>
      <c r="B24" s="567"/>
      <c r="C24" s="294">
        <f>+集計元帳!D25</f>
        <v>9331</v>
      </c>
      <c r="D24" s="36"/>
      <c r="E24" s="566" t="s">
        <v>172</v>
      </c>
      <c r="F24" s="567"/>
      <c r="G24" s="294">
        <f>+集計元帳!E25</f>
        <v>0</v>
      </c>
    </row>
    <row r="25" spans="1:7" s="238" customFormat="1" ht="13.5" customHeight="1">
      <c r="C25" s="237" t="str">
        <f>+Start初期記入!X4</f>
        <v>会社名</v>
      </c>
      <c r="D25" s="239"/>
      <c r="G25" s="240" t="str">
        <f>+C25</f>
        <v>会社名</v>
      </c>
    </row>
  </sheetData>
  <sheetProtection password="C7DC" sheet="1" objects="1" scenarios="1"/>
  <mergeCells count="8">
    <mergeCell ref="B3:C3"/>
    <mergeCell ref="F3:G3"/>
    <mergeCell ref="A24:B24"/>
    <mergeCell ref="E24:F24"/>
    <mergeCell ref="A6:A13"/>
    <mergeCell ref="A14:A23"/>
    <mergeCell ref="E6:E13"/>
    <mergeCell ref="E14:E23"/>
  </mergeCells>
  <phoneticPr fontId="89"/>
  <pageMargins left="0.42986111111111114" right="0.28958333333333336" top="0.58958333333333335" bottom="0.69930555555555551" header="0.51180555555555551" footer="0.51180555555555551"/>
  <pageSetup paperSize="9" firstPageNumber="4294963191" orientation="portrait" horizontalDpi="360"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10"/>
  </sheetPr>
  <dimension ref="A1:AE94"/>
  <sheetViews>
    <sheetView showGridLines="0" workbookViewId="0">
      <selection activeCell="O21" sqref="O21"/>
    </sheetView>
  </sheetViews>
  <sheetFormatPr defaultRowHeight="13.5"/>
  <cols>
    <col min="1" max="1" width="0.625" style="51" customWidth="1"/>
    <col min="2" max="2" width="4.25" style="92" customWidth="1"/>
    <col min="3" max="3" width="4" style="51" customWidth="1"/>
    <col min="4" max="4" width="4.75" style="51" bestFit="1" customWidth="1"/>
    <col min="5" max="5" width="3.125" style="51" hidden="1" customWidth="1"/>
    <col min="6" max="11" width="3.5" style="51" hidden="1" customWidth="1"/>
    <col min="12" max="12" width="1.625" style="51" customWidth="1"/>
    <col min="13" max="13" width="3.625" style="51" customWidth="1"/>
    <col min="14" max="14" width="12.375" style="51" customWidth="1"/>
    <col min="15" max="15" width="10.875" style="93" customWidth="1"/>
    <col min="16" max="16" width="3.5" style="93" customWidth="1"/>
    <col min="17" max="17" width="3.5" style="185" customWidth="1"/>
    <col min="18" max="18" width="3.375" style="92" customWidth="1"/>
    <col min="19" max="19" width="3.625" style="92" customWidth="1"/>
    <col min="20" max="20" width="5.875" style="92" hidden="1" customWidth="1"/>
    <col min="21" max="21" width="7.375" style="51" customWidth="1"/>
    <col min="22" max="22" width="4.125" style="51" customWidth="1"/>
    <col min="23" max="23" width="9.5" style="51" customWidth="1"/>
    <col min="24" max="24" width="9.875" style="94" customWidth="1"/>
    <col min="25" max="25" width="12.25" style="51" customWidth="1"/>
    <col min="26" max="26" width="11.375" style="51" customWidth="1"/>
    <col min="27" max="27" width="10.125" style="51" customWidth="1"/>
    <col min="28" max="28" width="14.25" style="51" customWidth="1"/>
    <col min="29" max="29" width="9" style="51" bestFit="1"/>
    <col min="30" max="16384" width="9" style="51"/>
  </cols>
  <sheetData>
    <row r="1" spans="1:31" ht="4.5" customHeight="1">
      <c r="M1" s="97"/>
      <c r="Y1" s="242" t="s">
        <v>175</v>
      </c>
    </row>
    <row r="2" spans="1:31" ht="18.75" customHeight="1">
      <c r="A2" s="95"/>
      <c r="B2" s="96"/>
      <c r="C2" s="95"/>
      <c r="D2" s="95"/>
      <c r="E2" s="95"/>
      <c r="F2" s="95"/>
      <c r="G2" s="95"/>
      <c r="H2" s="96"/>
      <c r="I2" s="96"/>
      <c r="J2" s="96"/>
      <c r="K2" s="96"/>
      <c r="L2" s="96"/>
      <c r="M2" s="96"/>
      <c r="N2" s="96"/>
      <c r="O2" s="95" t="s">
        <v>176</v>
      </c>
      <c r="P2" s="96"/>
      <c r="Q2" s="96"/>
      <c r="R2" s="96"/>
      <c r="S2" s="96"/>
      <c r="T2" s="96"/>
      <c r="U2" s="96"/>
      <c r="V2" s="96"/>
      <c r="W2" s="96"/>
      <c r="X2" s="96"/>
      <c r="Y2" s="96"/>
      <c r="Z2" s="107"/>
      <c r="AA2" s="108"/>
      <c r="AB2" s="107" t="s">
        <v>177</v>
      </c>
      <c r="AC2" s="108" t="s">
        <v>178</v>
      </c>
      <c r="AD2" s="108"/>
      <c r="AE2" s="108"/>
    </row>
    <row r="3" spans="1:31" ht="4.5" customHeight="1">
      <c r="M3" s="155" t="s">
        <v>179</v>
      </c>
      <c r="Q3" s="267"/>
      <c r="R3" s="109"/>
      <c r="S3" s="109"/>
      <c r="T3" s="109"/>
      <c r="U3" s="109"/>
      <c r="V3" s="100"/>
      <c r="W3" s="100"/>
    </row>
    <row r="4" spans="1:31" ht="21.75" customHeight="1">
      <c r="B4" s="574" t="s">
        <v>180</v>
      </c>
      <c r="C4" s="575"/>
      <c r="D4" s="290">
        <v>31</v>
      </c>
      <c r="E4" s="170"/>
      <c r="F4" s="576">
        <f>+N4</f>
        <v>2010</v>
      </c>
      <c r="G4" s="577"/>
      <c r="H4" s="576">
        <f>+P4</f>
        <v>1</v>
      </c>
      <c r="I4" s="577"/>
      <c r="J4" s="578"/>
      <c r="K4" s="579"/>
      <c r="M4" s="156" t="s">
        <v>181</v>
      </c>
      <c r="N4" s="110">
        <v>2010</v>
      </c>
      <c r="O4" s="287" t="s">
        <v>182</v>
      </c>
      <c r="P4" s="580">
        <v>1</v>
      </c>
      <c r="Q4" s="581"/>
      <c r="R4" s="288" t="s">
        <v>183</v>
      </c>
      <c r="S4" s="289"/>
      <c r="T4" s="289"/>
      <c r="U4" s="289"/>
      <c r="V4" s="100"/>
      <c r="X4" s="571" t="s">
        <v>184</v>
      </c>
      <c r="Y4" s="572"/>
      <c r="Z4" s="573"/>
    </row>
    <row r="5" spans="1:31" ht="4.5" customHeight="1">
      <c r="B5" s="171"/>
      <c r="C5" s="172"/>
      <c r="D5" s="172"/>
      <c r="E5" s="173"/>
      <c r="F5" s="170"/>
      <c r="G5" s="170"/>
      <c r="H5" s="170"/>
      <c r="I5" s="170"/>
      <c r="J5" s="170"/>
      <c r="K5" s="170"/>
      <c r="M5" s="97"/>
      <c r="N5" s="98"/>
      <c r="O5" s="98"/>
      <c r="P5" s="98"/>
      <c r="Q5" s="98"/>
      <c r="R5" s="98"/>
      <c r="S5" s="98"/>
      <c r="T5" s="51"/>
      <c r="X5" s="51"/>
    </row>
    <row r="6" spans="1:31" s="98" customFormat="1" ht="13.5" customHeight="1">
      <c r="B6" s="174" t="s">
        <v>185</v>
      </c>
      <c r="C6" s="174" t="s">
        <v>186</v>
      </c>
      <c r="D6" s="174" t="s">
        <v>187</v>
      </c>
      <c r="E6" s="173"/>
      <c r="F6" s="175">
        <v>5</v>
      </c>
      <c r="G6" s="175">
        <v>10</v>
      </c>
      <c r="H6" s="175">
        <v>15</v>
      </c>
      <c r="I6" s="176">
        <v>20</v>
      </c>
      <c r="J6" s="175">
        <v>25</v>
      </c>
      <c r="K6" s="177">
        <v>31</v>
      </c>
      <c r="M6" s="212"/>
      <c r="W6" s="582" t="s">
        <v>188</v>
      </c>
      <c r="X6" s="583"/>
      <c r="Y6" s="176">
        <v>4.0000000000000001E-3</v>
      </c>
      <c r="Z6" s="457" t="s">
        <v>189</v>
      </c>
    </row>
    <row r="7" spans="1:31" ht="13.5" customHeight="1">
      <c r="B7" s="167">
        <f>IF($D$4=31,$H$4,0)+IF($D$4=25,IF(C7&gt;25,+IF($H$4=1,12,$H$4-1),$H$4))+IF($D$4=20,+IF(C7&gt;20,+IF($H$4=1,12,$H$4-1),$H$4))+IF($D$4=15,+IF(C7&gt;15,+IF($H$4=1,12,$H$4-1),$H$4))+IF($D$4=10,+IF(C7&gt;10,+IF($H$4=1,12,$H$4-1),$H$4))+IF($D$4=5,+IF(C7&gt;5,+IF($H$4=1,12,$H$4-1),$H$4))</f>
        <v>1</v>
      </c>
      <c r="C7" s="168">
        <f>IF($D$4=20,I8,0)+IF($D$4=25,J8,0)+IF($D$4=31,K8,0)+IF($D$4=5,F8,0)+IF($D$4=10,G8,0)+IF($D$4=15,H8,0)</f>
        <v>1</v>
      </c>
      <c r="D7" s="169" t="str">
        <f t="shared" ref="D7:D37" si="0">MID("日月火水木金土",WEEKDAY(DATE(IF(B7&gt;$B$37,$F$4-1,$F$4),B7,C7),1),1)</f>
        <v>金</v>
      </c>
      <c r="E7" s="173"/>
      <c r="F7" s="178"/>
      <c r="G7" s="178"/>
      <c r="H7" s="178"/>
      <c r="I7" s="179"/>
      <c r="J7" s="180"/>
      <c r="K7" s="181"/>
      <c r="M7" s="212"/>
      <c r="N7" s="98"/>
      <c r="O7" s="98"/>
      <c r="P7" s="98"/>
      <c r="Q7" s="99"/>
      <c r="R7" s="98"/>
      <c r="S7" s="98"/>
      <c r="T7" s="98"/>
      <c r="U7" s="98"/>
      <c r="V7" s="98"/>
      <c r="W7" s="582" t="s">
        <v>190</v>
      </c>
      <c r="X7" s="583"/>
      <c r="Y7" s="176">
        <v>5.0000000000000001E-3</v>
      </c>
      <c r="Z7" s="469" t="s">
        <v>191</v>
      </c>
    </row>
    <row r="8" spans="1:31" ht="13.5" customHeight="1">
      <c r="B8" s="167">
        <f t="shared" ref="B8:B29" si="1">IF($D$4=31,$H$4,0)+IF($D$4=25,IF(C8&gt;25,+IF($H$4=1,12,$H$4-1),$H$4))+IF($D$4=20,+IF(C8&gt;20,+IF($H$4=1,12,$H$4-1),$H$4))+IF($D$4=15,+IF(C8&gt;15,+IF($H$4=1,12,$H$4-1),$H$4))+IF($D$4=10,+IF(C8&gt;10,+IF($H$4=1,12,$H$4-1),$H$4))+IF($D$4=5,+IF(C8&gt;5,+IF($H$4=1,12,$H$4-1),$H$4))</f>
        <v>1</v>
      </c>
      <c r="C8" s="168">
        <f t="shared" ref="C8:C28" si="2">IF($D$4=20,I9,0)+IF($D$4=25,J9,0)+IF($D$4=31,K9,0)+IF($D$4=5,F9,0)+IF($D$4=10,G9,0)+IF($D$4=15,H9,0)</f>
        <v>2</v>
      </c>
      <c r="D8" s="169" t="str">
        <f t="shared" si="0"/>
        <v>土</v>
      </c>
      <c r="E8" s="182"/>
      <c r="F8" s="51">
        <v>6</v>
      </c>
      <c r="G8" s="51">
        <v>11</v>
      </c>
      <c r="H8" s="51">
        <v>16</v>
      </c>
      <c r="I8" s="165">
        <v>21</v>
      </c>
      <c r="J8" s="166">
        <v>26</v>
      </c>
      <c r="K8" s="166">
        <v>1</v>
      </c>
      <c r="M8" s="101"/>
      <c r="Q8" s="99"/>
      <c r="X8" s="111"/>
      <c r="Y8" s="584">
        <f ca="1">TODAY()</f>
        <v>41614</v>
      </c>
      <c r="Z8" s="584"/>
    </row>
    <row r="9" spans="1:31" ht="13.5" customHeight="1">
      <c r="B9" s="167">
        <f t="shared" si="1"/>
        <v>1</v>
      </c>
      <c r="C9" s="168">
        <f t="shared" si="2"/>
        <v>3</v>
      </c>
      <c r="D9" s="169" t="str">
        <f t="shared" si="0"/>
        <v>日</v>
      </c>
      <c r="E9" s="182"/>
      <c r="F9" s="51">
        <v>7</v>
      </c>
      <c r="G9" s="51">
        <v>12</v>
      </c>
      <c r="H9" s="51">
        <v>17</v>
      </c>
      <c r="I9" s="103">
        <v>22</v>
      </c>
      <c r="J9" s="102">
        <v>27</v>
      </c>
      <c r="K9" s="102">
        <v>2</v>
      </c>
      <c r="M9" s="282"/>
      <c r="N9" s="278" t="s">
        <v>160</v>
      </c>
      <c r="O9" s="279" t="s">
        <v>192</v>
      </c>
      <c r="P9" s="280" t="s">
        <v>193</v>
      </c>
      <c r="Q9" s="308" t="s">
        <v>194</v>
      </c>
      <c r="R9" s="286" t="s">
        <v>195</v>
      </c>
      <c r="S9" s="291" t="s">
        <v>196</v>
      </c>
      <c r="T9" s="283"/>
      <c r="U9" s="281" t="s">
        <v>197</v>
      </c>
      <c r="V9" s="281" t="s">
        <v>198</v>
      </c>
      <c r="W9" s="281" t="s">
        <v>199</v>
      </c>
      <c r="X9" s="475" t="s">
        <v>200</v>
      </c>
      <c r="Y9" s="275" t="s">
        <v>201</v>
      </c>
      <c r="Z9" s="585" t="s">
        <v>202</v>
      </c>
      <c r="AA9" s="586"/>
      <c r="AB9" s="477"/>
      <c r="AC9" s="477"/>
      <c r="AD9" s="477"/>
      <c r="AE9" s="477"/>
    </row>
    <row r="10" spans="1:31" ht="13.5" customHeight="1">
      <c r="B10" s="167">
        <f t="shared" si="1"/>
        <v>1</v>
      </c>
      <c r="C10" s="168">
        <f t="shared" si="2"/>
        <v>4</v>
      </c>
      <c r="D10" s="169" t="str">
        <f t="shared" si="0"/>
        <v>月</v>
      </c>
      <c r="E10" s="183"/>
      <c r="F10" s="51">
        <v>8</v>
      </c>
      <c r="G10" s="51">
        <v>13</v>
      </c>
      <c r="H10" s="51">
        <v>18</v>
      </c>
      <c r="I10" s="103">
        <v>23</v>
      </c>
      <c r="J10" s="102">
        <v>28</v>
      </c>
      <c r="K10" s="102">
        <v>3</v>
      </c>
      <c r="M10" s="116" t="s">
        <v>162</v>
      </c>
      <c r="N10" s="241" t="s">
        <v>203</v>
      </c>
      <c r="O10" s="186">
        <v>700</v>
      </c>
      <c r="P10" s="268" t="s">
        <v>1</v>
      </c>
      <c r="Q10" s="269" t="s">
        <v>162</v>
      </c>
      <c r="R10" s="270"/>
      <c r="S10" s="209"/>
      <c r="T10" s="159" t="b">
        <v>0</v>
      </c>
      <c r="U10" s="221"/>
      <c r="V10" s="220">
        <f ca="1">IF(U10=0,0,(DATEDIF(U10,NOW(),"Y")))</f>
        <v>0</v>
      </c>
      <c r="W10" s="476">
        <v>36440</v>
      </c>
      <c r="X10" s="478" t="str">
        <f ca="1">IF(W10&gt;0,DATEDIF(W10,TODAY(),"Y")&amp;"年"&amp;DATEDIF(W10,TODAY(),"YM")&amp;"ヶ月",0)</f>
        <v>14年1ヶ月</v>
      </c>
      <c r="Y10" s="105"/>
      <c r="Z10" s="474"/>
      <c r="AA10" s="106"/>
      <c r="AB10" s="473"/>
      <c r="AC10" s="473"/>
      <c r="AD10" s="473"/>
      <c r="AE10" s="473"/>
    </row>
    <row r="11" spans="1:31" ht="13.5" customHeight="1">
      <c r="B11" s="167">
        <f t="shared" si="1"/>
        <v>1</v>
      </c>
      <c r="C11" s="168">
        <f t="shared" si="2"/>
        <v>5</v>
      </c>
      <c r="D11" s="169" t="str">
        <f t="shared" si="0"/>
        <v>火</v>
      </c>
      <c r="E11" s="183"/>
      <c r="F11" s="51">
        <v>9</v>
      </c>
      <c r="G11" s="51">
        <v>14</v>
      </c>
      <c r="H11" s="51">
        <v>19</v>
      </c>
      <c r="I11" s="103">
        <v>24</v>
      </c>
      <c r="J11" s="102">
        <v>29</v>
      </c>
      <c r="K11" s="102">
        <v>4</v>
      </c>
      <c r="M11" s="116" t="s">
        <v>164</v>
      </c>
      <c r="N11" s="241" t="s">
        <v>14</v>
      </c>
      <c r="O11" s="186"/>
      <c r="P11" s="268"/>
      <c r="Q11" s="269"/>
      <c r="R11" s="270"/>
      <c r="S11" s="209"/>
      <c r="T11" s="159" t="b">
        <v>0</v>
      </c>
      <c r="U11" s="221"/>
      <c r="V11" s="220">
        <f ca="1">IF(U11=0,0,(DATEDIF(U11,NOW(),"Y")))</f>
        <v>0</v>
      </c>
      <c r="W11" s="476"/>
      <c r="X11" s="478">
        <f ca="1">IF(W11&gt;0,DATEDIF(W11,TODAY(),"Y")&amp;"年"&amp;DATEDIF(W11,TODAY(),"YM")&amp;"ヶ月",0)</f>
        <v>0</v>
      </c>
      <c r="Y11" s="105"/>
      <c r="Z11" s="105"/>
      <c r="AA11" s="473"/>
      <c r="AB11" s="106"/>
      <c r="AC11" s="106"/>
      <c r="AD11" s="106"/>
      <c r="AE11" s="106"/>
    </row>
    <row r="12" spans="1:31" ht="13.5" customHeight="1">
      <c r="B12" s="167">
        <f t="shared" si="1"/>
        <v>1</v>
      </c>
      <c r="C12" s="168">
        <f t="shared" si="2"/>
        <v>6</v>
      </c>
      <c r="D12" s="169" t="str">
        <f t="shared" si="0"/>
        <v>水</v>
      </c>
      <c r="E12" s="182"/>
      <c r="F12" s="51">
        <v>10</v>
      </c>
      <c r="G12" s="51">
        <v>15</v>
      </c>
      <c r="H12" s="51">
        <v>20</v>
      </c>
      <c r="I12" s="103">
        <v>25</v>
      </c>
      <c r="J12" s="102">
        <v>30</v>
      </c>
      <c r="K12" s="102">
        <v>5</v>
      </c>
      <c r="M12" s="251" t="s">
        <v>204</v>
      </c>
      <c r="N12" s="94" t="s">
        <v>205</v>
      </c>
    </row>
    <row r="13" spans="1:31" ht="13.5" customHeight="1">
      <c r="B13" s="167">
        <f t="shared" si="1"/>
        <v>1</v>
      </c>
      <c r="C13" s="168">
        <f t="shared" si="2"/>
        <v>7</v>
      </c>
      <c r="D13" s="169" t="str">
        <f t="shared" si="0"/>
        <v>木</v>
      </c>
      <c r="E13" s="182"/>
      <c r="F13" s="51">
        <v>11</v>
      </c>
      <c r="G13" s="51">
        <v>16</v>
      </c>
      <c r="H13" s="51">
        <v>21</v>
      </c>
      <c r="I13" s="103">
        <v>26</v>
      </c>
      <c r="J13" s="102">
        <v>31</v>
      </c>
      <c r="K13" s="102">
        <v>6</v>
      </c>
      <c r="P13" s="51"/>
      <c r="Q13" s="92"/>
      <c r="R13" s="51"/>
      <c r="S13" s="51"/>
      <c r="T13" s="51"/>
    </row>
    <row r="14" spans="1:31" ht="13.5" customHeight="1">
      <c r="B14" s="167">
        <f t="shared" si="1"/>
        <v>1</v>
      </c>
      <c r="C14" s="168">
        <f t="shared" si="2"/>
        <v>8</v>
      </c>
      <c r="D14" s="169" t="str">
        <f t="shared" si="0"/>
        <v>金</v>
      </c>
      <c r="E14" s="182"/>
      <c r="F14" s="51">
        <v>12</v>
      </c>
      <c r="G14" s="51">
        <v>17</v>
      </c>
      <c r="H14" s="51">
        <v>22</v>
      </c>
      <c r="I14" s="103">
        <v>27</v>
      </c>
      <c r="J14" s="102">
        <v>1</v>
      </c>
      <c r="K14" s="102">
        <v>7</v>
      </c>
      <c r="P14" s="51"/>
      <c r="Q14" s="92"/>
      <c r="R14" s="51"/>
      <c r="S14" s="51"/>
      <c r="T14" s="51"/>
    </row>
    <row r="15" spans="1:31" ht="13.5" customHeight="1">
      <c r="B15" s="167">
        <f t="shared" si="1"/>
        <v>1</v>
      </c>
      <c r="C15" s="168">
        <f t="shared" si="2"/>
        <v>9</v>
      </c>
      <c r="D15" s="169" t="str">
        <f t="shared" si="0"/>
        <v>土</v>
      </c>
      <c r="E15" s="182"/>
      <c r="F15" s="51">
        <v>13</v>
      </c>
      <c r="G15" s="51">
        <v>18</v>
      </c>
      <c r="H15" s="51">
        <v>23</v>
      </c>
      <c r="I15" s="103">
        <v>28</v>
      </c>
      <c r="J15" s="102">
        <v>2</v>
      </c>
      <c r="K15" s="102">
        <v>8</v>
      </c>
      <c r="M15" s="282"/>
      <c r="N15" s="292" t="s">
        <v>166</v>
      </c>
      <c r="O15" s="285" t="s">
        <v>206</v>
      </c>
      <c r="P15" s="284" t="s">
        <v>193</v>
      </c>
      <c r="Q15" s="308" t="s">
        <v>194</v>
      </c>
      <c r="R15" s="286" t="s">
        <v>195</v>
      </c>
      <c r="S15" s="291" t="s">
        <v>196</v>
      </c>
      <c r="T15" s="283"/>
      <c r="U15" s="282" t="s">
        <v>197</v>
      </c>
      <c r="V15" s="281" t="s">
        <v>198</v>
      </c>
      <c r="W15" s="281" t="s">
        <v>199</v>
      </c>
      <c r="X15" s="475" t="s">
        <v>200</v>
      </c>
      <c r="Y15" s="275" t="s">
        <v>201</v>
      </c>
      <c r="Z15" s="585" t="s">
        <v>207</v>
      </c>
      <c r="AA15" s="586"/>
      <c r="AB15" s="477"/>
      <c r="AC15" s="477"/>
      <c r="AD15" s="477"/>
      <c r="AE15" s="477"/>
    </row>
    <row r="16" spans="1:31" ht="13.5" customHeight="1">
      <c r="B16" s="167">
        <f t="shared" si="1"/>
        <v>1</v>
      </c>
      <c r="C16" s="168">
        <f t="shared" si="2"/>
        <v>10</v>
      </c>
      <c r="D16" s="169" t="str">
        <f t="shared" si="0"/>
        <v>日</v>
      </c>
      <c r="E16" s="182"/>
      <c r="F16" s="51">
        <v>14</v>
      </c>
      <c r="G16" s="51">
        <v>19</v>
      </c>
      <c r="H16" s="51">
        <v>24</v>
      </c>
      <c r="I16" s="103">
        <v>29</v>
      </c>
      <c r="J16" s="102">
        <v>3</v>
      </c>
      <c r="K16" s="102">
        <v>9</v>
      </c>
      <c r="M16" s="104" t="s">
        <v>161</v>
      </c>
      <c r="N16" s="241" t="s">
        <v>161</v>
      </c>
      <c r="O16" s="154"/>
      <c r="P16" s="273"/>
      <c r="Q16" s="269"/>
      <c r="R16" s="274"/>
      <c r="S16" s="209"/>
      <c r="T16" s="210" t="b">
        <v>0</v>
      </c>
      <c r="U16" s="221"/>
      <c r="V16" s="220">
        <f ca="1">IF(U16=0,0,(DATEDIF(U16,NOW(),"Y")))</f>
        <v>0</v>
      </c>
      <c r="W16" s="476"/>
      <c r="X16" s="478">
        <f ca="1">IF(W16&gt;0,DATEDIF(W16,TODAY(),"Y")&amp;"年"&amp;DATEDIF(W16,TODAY(),"YM")&amp;"ヶ月",0)</f>
        <v>0</v>
      </c>
      <c r="Y16" s="105"/>
      <c r="Z16" s="105"/>
      <c r="AA16" s="106"/>
      <c r="AB16" s="473"/>
      <c r="AC16" s="473"/>
      <c r="AD16" s="473"/>
      <c r="AE16" s="473"/>
    </row>
    <row r="17" spans="2:31" ht="13.5" customHeight="1">
      <c r="B17" s="167">
        <f t="shared" si="1"/>
        <v>1</v>
      </c>
      <c r="C17" s="168">
        <f t="shared" si="2"/>
        <v>11</v>
      </c>
      <c r="D17" s="169" t="str">
        <f t="shared" si="0"/>
        <v>月</v>
      </c>
      <c r="E17" s="182"/>
      <c r="F17" s="51">
        <v>15</v>
      </c>
      <c r="G17" s="51">
        <v>20</v>
      </c>
      <c r="H17" s="51">
        <v>25</v>
      </c>
      <c r="I17" s="103">
        <v>30</v>
      </c>
      <c r="J17" s="102">
        <v>4</v>
      </c>
      <c r="K17" s="102">
        <v>10</v>
      </c>
      <c r="M17" s="104" t="s">
        <v>163</v>
      </c>
      <c r="N17" s="241" t="s">
        <v>163</v>
      </c>
      <c r="O17" s="154"/>
      <c r="P17" s="273"/>
      <c r="Q17" s="269"/>
      <c r="R17" s="274"/>
      <c r="S17" s="209"/>
      <c r="T17" s="210" t="b">
        <v>0</v>
      </c>
      <c r="U17" s="221"/>
      <c r="V17" s="220">
        <f ca="1">IF(U17=0,0,(DATEDIF(U17,NOW(),"Y")))</f>
        <v>0</v>
      </c>
      <c r="W17" s="476"/>
      <c r="X17" s="478">
        <f ca="1">IF(W17&gt;0,DATEDIF(W17,TODAY(),"Y")&amp;"年"&amp;DATEDIF(W17,TODAY(),"YM")&amp;"ヶ月",0)</f>
        <v>0</v>
      </c>
      <c r="Y17" s="105"/>
      <c r="Z17" s="105"/>
      <c r="AA17" s="106"/>
      <c r="AB17" s="106"/>
      <c r="AC17" s="106"/>
      <c r="AD17" s="106"/>
      <c r="AE17" s="106"/>
    </row>
    <row r="18" spans="2:31" ht="13.5" customHeight="1">
      <c r="B18" s="167">
        <f t="shared" si="1"/>
        <v>1</v>
      </c>
      <c r="C18" s="168">
        <f t="shared" si="2"/>
        <v>12</v>
      </c>
      <c r="D18" s="169" t="str">
        <f t="shared" si="0"/>
        <v>火</v>
      </c>
      <c r="E18" s="182"/>
      <c r="F18" s="51">
        <v>16</v>
      </c>
      <c r="G18" s="51">
        <v>21</v>
      </c>
      <c r="H18" s="51">
        <v>26</v>
      </c>
      <c r="I18" s="103">
        <v>31</v>
      </c>
      <c r="J18" s="102">
        <v>5</v>
      </c>
      <c r="K18" s="102">
        <v>11</v>
      </c>
      <c r="M18" s="109"/>
    </row>
    <row r="19" spans="2:31" ht="13.5" customHeight="1">
      <c r="B19" s="167">
        <f t="shared" si="1"/>
        <v>1</v>
      </c>
      <c r="C19" s="168">
        <f t="shared" si="2"/>
        <v>13</v>
      </c>
      <c r="D19" s="169" t="str">
        <f t="shared" si="0"/>
        <v>水</v>
      </c>
      <c r="E19" s="182"/>
      <c r="F19" s="51">
        <v>17</v>
      </c>
      <c r="G19" s="51">
        <v>22</v>
      </c>
      <c r="H19" s="51">
        <v>27</v>
      </c>
      <c r="I19" s="103">
        <v>1</v>
      </c>
      <c r="J19" s="102">
        <v>6</v>
      </c>
      <c r="K19" s="102">
        <v>12</v>
      </c>
      <c r="M19" s="100"/>
    </row>
    <row r="20" spans="2:31" ht="13.5" customHeight="1">
      <c r="B20" s="167">
        <f t="shared" si="1"/>
        <v>1</v>
      </c>
      <c r="C20" s="168">
        <f t="shared" si="2"/>
        <v>14</v>
      </c>
      <c r="D20" s="169" t="str">
        <f t="shared" si="0"/>
        <v>木</v>
      </c>
      <c r="E20" s="182"/>
      <c r="F20" s="51">
        <v>18</v>
      </c>
      <c r="G20" s="51">
        <v>23</v>
      </c>
      <c r="H20" s="51">
        <v>28</v>
      </c>
      <c r="I20" s="103">
        <v>2</v>
      </c>
      <c r="J20" s="102">
        <v>7</v>
      </c>
      <c r="K20" s="102">
        <v>13</v>
      </c>
      <c r="M20" s="100"/>
    </row>
    <row r="21" spans="2:31" ht="13.5" customHeight="1">
      <c r="B21" s="167">
        <f t="shared" si="1"/>
        <v>1</v>
      </c>
      <c r="C21" s="168">
        <f t="shared" si="2"/>
        <v>15</v>
      </c>
      <c r="D21" s="169" t="str">
        <f t="shared" si="0"/>
        <v>金</v>
      </c>
      <c r="E21" s="182"/>
      <c r="F21" s="51">
        <v>19</v>
      </c>
      <c r="G21" s="51">
        <v>24</v>
      </c>
      <c r="H21" s="51">
        <v>29</v>
      </c>
      <c r="I21" s="103">
        <v>3</v>
      </c>
      <c r="J21" s="102">
        <v>8</v>
      </c>
      <c r="K21" s="102">
        <v>14</v>
      </c>
      <c r="M21" s="100"/>
    </row>
    <row r="22" spans="2:31" ht="13.5" customHeight="1">
      <c r="B22" s="167">
        <f t="shared" si="1"/>
        <v>1</v>
      </c>
      <c r="C22" s="168">
        <f t="shared" si="2"/>
        <v>16</v>
      </c>
      <c r="D22" s="169" t="str">
        <f t="shared" si="0"/>
        <v>土</v>
      </c>
      <c r="E22" s="182"/>
      <c r="F22" s="51">
        <v>20</v>
      </c>
      <c r="G22" s="51">
        <v>25</v>
      </c>
      <c r="H22" s="51">
        <v>30</v>
      </c>
      <c r="I22" s="103">
        <v>4</v>
      </c>
      <c r="J22" s="102">
        <v>9</v>
      </c>
      <c r="K22" s="102">
        <v>15</v>
      </c>
    </row>
    <row r="23" spans="2:31" ht="13.5" customHeight="1">
      <c r="B23" s="167">
        <f t="shared" si="1"/>
        <v>1</v>
      </c>
      <c r="C23" s="168">
        <f t="shared" si="2"/>
        <v>17</v>
      </c>
      <c r="D23" s="169" t="str">
        <f t="shared" si="0"/>
        <v>日</v>
      </c>
      <c r="E23" s="182"/>
      <c r="F23" s="51">
        <v>21</v>
      </c>
      <c r="G23" s="51">
        <v>26</v>
      </c>
      <c r="H23" s="51">
        <v>31</v>
      </c>
      <c r="I23" s="103">
        <v>5</v>
      </c>
      <c r="J23" s="102">
        <v>10</v>
      </c>
      <c r="K23" s="102">
        <v>16</v>
      </c>
    </row>
    <row r="24" spans="2:31" ht="13.5" customHeight="1">
      <c r="B24" s="167">
        <f t="shared" si="1"/>
        <v>1</v>
      </c>
      <c r="C24" s="168">
        <f t="shared" si="2"/>
        <v>18</v>
      </c>
      <c r="D24" s="169" t="str">
        <f t="shared" si="0"/>
        <v>月</v>
      </c>
      <c r="E24" s="182"/>
      <c r="F24" s="51">
        <v>22</v>
      </c>
      <c r="G24" s="51">
        <v>27</v>
      </c>
      <c r="H24" s="51">
        <v>1</v>
      </c>
      <c r="I24" s="103">
        <v>6</v>
      </c>
      <c r="J24" s="102">
        <v>11</v>
      </c>
      <c r="K24" s="102">
        <v>17</v>
      </c>
    </row>
    <row r="25" spans="2:31" ht="13.5" customHeight="1">
      <c r="B25" s="167">
        <f t="shared" si="1"/>
        <v>1</v>
      </c>
      <c r="C25" s="168">
        <f t="shared" si="2"/>
        <v>19</v>
      </c>
      <c r="D25" s="169" t="str">
        <f t="shared" si="0"/>
        <v>火</v>
      </c>
      <c r="E25" s="182"/>
      <c r="F25" s="51">
        <v>23</v>
      </c>
      <c r="G25" s="51">
        <v>28</v>
      </c>
      <c r="H25" s="51">
        <v>2</v>
      </c>
      <c r="I25" s="103">
        <v>7</v>
      </c>
      <c r="J25" s="102">
        <v>12</v>
      </c>
      <c r="K25" s="102">
        <v>18</v>
      </c>
    </row>
    <row r="26" spans="2:31" ht="13.5" customHeight="1">
      <c r="B26" s="167">
        <f t="shared" si="1"/>
        <v>1</v>
      </c>
      <c r="C26" s="168">
        <f t="shared" si="2"/>
        <v>20</v>
      </c>
      <c r="D26" s="169" t="str">
        <f t="shared" si="0"/>
        <v>水</v>
      </c>
      <c r="E26" s="182"/>
      <c r="F26" s="51">
        <v>24</v>
      </c>
      <c r="G26" s="51">
        <v>29</v>
      </c>
      <c r="H26" s="51">
        <v>3</v>
      </c>
      <c r="I26" s="103">
        <v>8</v>
      </c>
      <c r="J26" s="102">
        <v>13</v>
      </c>
      <c r="K26" s="102">
        <v>19</v>
      </c>
    </row>
    <row r="27" spans="2:31" ht="13.5" customHeight="1">
      <c r="B27" s="167">
        <f t="shared" si="1"/>
        <v>1</v>
      </c>
      <c r="C27" s="168">
        <f t="shared" si="2"/>
        <v>21</v>
      </c>
      <c r="D27" s="169" t="str">
        <f t="shared" si="0"/>
        <v>木</v>
      </c>
      <c r="E27" s="182"/>
      <c r="F27" s="51">
        <v>25</v>
      </c>
      <c r="G27" s="51">
        <v>30</v>
      </c>
      <c r="H27" s="51">
        <v>4</v>
      </c>
      <c r="I27" s="103">
        <v>9</v>
      </c>
      <c r="J27" s="102">
        <v>14</v>
      </c>
      <c r="K27" s="102">
        <v>20</v>
      </c>
    </row>
    <row r="28" spans="2:31" ht="13.5" customHeight="1">
      <c r="B28" s="167">
        <f t="shared" si="1"/>
        <v>1</v>
      </c>
      <c r="C28" s="168">
        <f t="shared" si="2"/>
        <v>22</v>
      </c>
      <c r="D28" s="169" t="str">
        <f t="shared" si="0"/>
        <v>金</v>
      </c>
      <c r="E28" s="182"/>
      <c r="F28" s="51">
        <v>26</v>
      </c>
      <c r="G28" s="51">
        <v>31</v>
      </c>
      <c r="H28" s="51">
        <v>5</v>
      </c>
      <c r="I28" s="103">
        <v>10</v>
      </c>
      <c r="J28" s="102">
        <v>15</v>
      </c>
      <c r="K28" s="102">
        <v>21</v>
      </c>
    </row>
    <row r="29" spans="2:31" ht="13.5" customHeight="1">
      <c r="B29" s="167">
        <f t="shared" si="1"/>
        <v>1</v>
      </c>
      <c r="C29" s="168">
        <f t="shared" ref="C29:C37" si="3">IF($D$4=20,I30,0)+IF($D$4=25,J30,0)+IF($D$4=31,K30,0)+IF($D$4=5,F30,0)+IF($D$4=10,G30,0)+IF($D$4=15,H30,0)</f>
        <v>23</v>
      </c>
      <c r="D29" s="169" t="str">
        <f t="shared" si="0"/>
        <v>土</v>
      </c>
      <c r="E29" s="182"/>
      <c r="F29" s="51">
        <v>27</v>
      </c>
      <c r="G29" s="51">
        <v>1</v>
      </c>
      <c r="H29" s="51">
        <v>6</v>
      </c>
      <c r="I29" s="103">
        <v>11</v>
      </c>
      <c r="J29" s="102">
        <v>16</v>
      </c>
      <c r="K29" s="102">
        <v>22</v>
      </c>
    </row>
    <row r="30" spans="2:31" ht="13.5" customHeight="1">
      <c r="B30" s="167">
        <f t="shared" ref="B30:B37" si="4">IF($D$4=31,$H$4,0)+IF($D$4=25,IF(C30&gt;25,+IF($H$4=1,12,$H$4-1),$H$4))+IF($D$4=20,+IF(C30&gt;20,+IF($H$4=1,12,$H$4-1),$H$4))+IF($D$4=15,+IF(C30&gt;15,+IF($H$4=1,12,$H$4-1),$H$4))+IF($D$4=10,+IF(C30&gt;10,+IF($H$4=1,12,$H$4-1),$H$4))+IF($D$4=5,+IF(C30&gt;5,+IF($H$4=1,12,$H$4-1),$H$4))</f>
        <v>1</v>
      </c>
      <c r="C30" s="168">
        <f t="shared" si="3"/>
        <v>24</v>
      </c>
      <c r="D30" s="169" t="str">
        <f t="shared" si="0"/>
        <v>日</v>
      </c>
      <c r="E30" s="182"/>
      <c r="F30" s="51">
        <v>28</v>
      </c>
      <c r="G30" s="51">
        <v>2</v>
      </c>
      <c r="H30" s="51">
        <v>7</v>
      </c>
      <c r="I30" s="103">
        <v>12</v>
      </c>
      <c r="J30" s="102">
        <v>17</v>
      </c>
      <c r="K30" s="102">
        <v>23</v>
      </c>
    </row>
    <row r="31" spans="2:31" ht="13.5" customHeight="1">
      <c r="B31" s="167">
        <f t="shared" si="4"/>
        <v>1</v>
      </c>
      <c r="C31" s="168">
        <f t="shared" si="3"/>
        <v>25</v>
      </c>
      <c r="D31" s="169" t="str">
        <f t="shared" si="0"/>
        <v>月</v>
      </c>
      <c r="E31" s="182"/>
      <c r="F31" s="51">
        <v>29</v>
      </c>
      <c r="G31" s="51">
        <v>3</v>
      </c>
      <c r="H31" s="51">
        <v>8</v>
      </c>
      <c r="I31" s="103">
        <v>13</v>
      </c>
      <c r="J31" s="102">
        <v>18</v>
      </c>
      <c r="K31" s="102">
        <v>24</v>
      </c>
    </row>
    <row r="32" spans="2:31" ht="13.5" customHeight="1">
      <c r="B32" s="167">
        <f t="shared" si="4"/>
        <v>1</v>
      </c>
      <c r="C32" s="168">
        <f t="shared" si="3"/>
        <v>26</v>
      </c>
      <c r="D32" s="169" t="str">
        <f t="shared" si="0"/>
        <v>火</v>
      </c>
      <c r="E32" s="182"/>
      <c r="F32" s="51">
        <v>30</v>
      </c>
      <c r="G32" s="51">
        <v>4</v>
      </c>
      <c r="H32" s="51">
        <v>9</v>
      </c>
      <c r="I32" s="103">
        <v>14</v>
      </c>
      <c r="J32" s="102">
        <v>19</v>
      </c>
      <c r="K32" s="102">
        <v>25</v>
      </c>
    </row>
    <row r="33" spans="2:12" ht="13.5" customHeight="1">
      <c r="B33" s="167">
        <f t="shared" si="4"/>
        <v>1</v>
      </c>
      <c r="C33" s="168">
        <f t="shared" si="3"/>
        <v>27</v>
      </c>
      <c r="D33" s="169" t="str">
        <f t="shared" si="0"/>
        <v>水</v>
      </c>
      <c r="E33" s="182"/>
      <c r="F33" s="51">
        <v>31</v>
      </c>
      <c r="G33" s="51">
        <v>5</v>
      </c>
      <c r="H33" s="51">
        <v>10</v>
      </c>
      <c r="I33" s="103">
        <v>15</v>
      </c>
      <c r="J33" s="102">
        <v>20</v>
      </c>
      <c r="K33" s="102">
        <v>26</v>
      </c>
    </row>
    <row r="34" spans="2:12" ht="13.5" customHeight="1">
      <c r="B34" s="167">
        <f t="shared" si="4"/>
        <v>1</v>
      </c>
      <c r="C34" s="168">
        <f t="shared" si="3"/>
        <v>28</v>
      </c>
      <c r="D34" s="169" t="str">
        <f t="shared" si="0"/>
        <v>木</v>
      </c>
      <c r="E34" s="182"/>
      <c r="F34" s="51">
        <v>1</v>
      </c>
      <c r="G34" s="51">
        <v>6</v>
      </c>
      <c r="H34" s="51">
        <v>11</v>
      </c>
      <c r="I34" s="103">
        <v>16</v>
      </c>
      <c r="J34" s="102">
        <v>21</v>
      </c>
      <c r="K34" s="102">
        <v>27</v>
      </c>
    </row>
    <row r="35" spans="2:12" ht="13.5" customHeight="1">
      <c r="B35" s="167">
        <f t="shared" si="4"/>
        <v>1</v>
      </c>
      <c r="C35" s="168">
        <f t="shared" si="3"/>
        <v>29</v>
      </c>
      <c r="D35" s="169" t="str">
        <f t="shared" si="0"/>
        <v>金</v>
      </c>
      <c r="E35" s="182"/>
      <c r="F35" s="51">
        <v>2</v>
      </c>
      <c r="G35" s="51">
        <v>7</v>
      </c>
      <c r="H35" s="51">
        <v>12</v>
      </c>
      <c r="I35" s="103">
        <v>17</v>
      </c>
      <c r="J35" s="102">
        <v>22</v>
      </c>
      <c r="K35" s="102">
        <v>28</v>
      </c>
    </row>
    <row r="36" spans="2:12" ht="13.5" customHeight="1">
      <c r="B36" s="167">
        <f t="shared" si="4"/>
        <v>1</v>
      </c>
      <c r="C36" s="168">
        <f t="shared" si="3"/>
        <v>30</v>
      </c>
      <c r="D36" s="169" t="str">
        <f t="shared" si="0"/>
        <v>土</v>
      </c>
      <c r="E36" s="182"/>
      <c r="F36" s="51">
        <v>3</v>
      </c>
      <c r="G36" s="51">
        <v>8</v>
      </c>
      <c r="H36" s="51">
        <v>13</v>
      </c>
      <c r="I36" s="103">
        <v>18</v>
      </c>
      <c r="J36" s="102">
        <v>23</v>
      </c>
      <c r="K36" s="102">
        <v>29</v>
      </c>
      <c r="L36" s="332"/>
    </row>
    <row r="37" spans="2:12" ht="13.5" customHeight="1">
      <c r="B37" s="167">
        <f t="shared" si="4"/>
        <v>1</v>
      </c>
      <c r="C37" s="168">
        <f t="shared" si="3"/>
        <v>0</v>
      </c>
      <c r="D37" s="169" t="str">
        <f t="shared" si="0"/>
        <v>木</v>
      </c>
      <c r="E37" s="182"/>
      <c r="F37" s="51">
        <v>4</v>
      </c>
      <c r="G37" s="51">
        <v>9</v>
      </c>
      <c r="H37" s="51">
        <v>14</v>
      </c>
      <c r="I37" s="103">
        <v>19</v>
      </c>
      <c r="J37" s="102">
        <v>24</v>
      </c>
      <c r="K37" s="102">
        <v>30</v>
      </c>
      <c r="L37" s="332"/>
    </row>
    <row r="38" spans="2:12" ht="14.25" customHeight="1">
      <c r="B38" s="184"/>
      <c r="C38" s="182"/>
    </row>
    <row r="39" spans="2:12" ht="13.5" customHeight="1">
      <c r="B39" s="51"/>
    </row>
    <row r="40" spans="2:12" ht="13.5" customHeight="1">
      <c r="B40" s="51"/>
    </row>
    <row r="41" spans="2:12" ht="13.5" customHeight="1">
      <c r="B41" s="51"/>
    </row>
    <row r="42" spans="2:12" ht="13.5" customHeight="1">
      <c r="B42" s="51"/>
    </row>
    <row r="43" spans="2:12" ht="13.5" customHeight="1">
      <c r="B43" s="51"/>
    </row>
    <row r="44" spans="2:12" ht="13.5" customHeight="1">
      <c r="B44" s="51"/>
    </row>
    <row r="54" spans="2:4" hidden="1"/>
    <row r="55" spans="2:4" hidden="1"/>
    <row r="56" spans="2:4" hidden="1"/>
    <row r="57" spans="2:4" hidden="1">
      <c r="B57" s="185">
        <v>2005</v>
      </c>
      <c r="C57" s="51">
        <v>1</v>
      </c>
    </row>
    <row r="58" spans="2:4" hidden="1">
      <c r="B58" s="185">
        <v>2006</v>
      </c>
      <c r="C58" s="51">
        <v>2</v>
      </c>
    </row>
    <row r="59" spans="2:4" hidden="1">
      <c r="B59" s="185">
        <v>2007</v>
      </c>
      <c r="C59" s="51">
        <v>3</v>
      </c>
      <c r="D59" s="51" t="s">
        <v>208</v>
      </c>
    </row>
    <row r="60" spans="2:4" hidden="1">
      <c r="B60" s="185">
        <v>2008</v>
      </c>
      <c r="C60" s="51">
        <v>4</v>
      </c>
    </row>
    <row r="61" spans="2:4" hidden="1">
      <c r="B61" s="185">
        <v>2009</v>
      </c>
      <c r="C61" s="51">
        <v>5</v>
      </c>
    </row>
    <row r="62" spans="2:4" hidden="1">
      <c r="B62" s="185">
        <v>2010</v>
      </c>
      <c r="C62" s="51">
        <v>6</v>
      </c>
    </row>
    <row r="63" spans="2:4" hidden="1">
      <c r="B63" s="185">
        <v>2011</v>
      </c>
      <c r="C63" s="51">
        <v>7</v>
      </c>
    </row>
    <row r="64" spans="2:4" hidden="1">
      <c r="B64" s="185">
        <v>2012</v>
      </c>
      <c r="C64" s="51">
        <v>8</v>
      </c>
    </row>
    <row r="65" spans="2:3" hidden="1">
      <c r="B65" s="185">
        <v>2013</v>
      </c>
      <c r="C65" s="51">
        <v>9</v>
      </c>
    </row>
    <row r="66" spans="2:3" hidden="1">
      <c r="B66" s="185">
        <v>2014</v>
      </c>
      <c r="C66" s="51">
        <v>10</v>
      </c>
    </row>
    <row r="67" spans="2:3" hidden="1">
      <c r="B67" s="185">
        <v>2015</v>
      </c>
      <c r="C67" s="51">
        <v>11</v>
      </c>
    </row>
    <row r="68" spans="2:3" hidden="1">
      <c r="B68" s="185">
        <v>2016</v>
      </c>
      <c r="C68" s="51">
        <v>12</v>
      </c>
    </row>
    <row r="69" spans="2:3" hidden="1">
      <c r="B69" s="185">
        <v>2017</v>
      </c>
    </row>
    <row r="70" spans="2:3" hidden="1">
      <c r="B70" s="185">
        <v>2018</v>
      </c>
      <c r="C70" s="51">
        <v>5</v>
      </c>
    </row>
    <row r="71" spans="2:3" hidden="1">
      <c r="B71" s="185">
        <v>2019</v>
      </c>
      <c r="C71" s="51">
        <v>10</v>
      </c>
    </row>
    <row r="72" spans="2:3" hidden="1">
      <c r="B72" s="185">
        <v>2020</v>
      </c>
      <c r="C72" s="51">
        <v>15</v>
      </c>
    </row>
    <row r="73" spans="2:3" hidden="1">
      <c r="B73" s="185">
        <v>2021</v>
      </c>
      <c r="C73" s="51">
        <v>20</v>
      </c>
    </row>
    <row r="74" spans="2:3" hidden="1">
      <c r="B74" s="185">
        <v>2022</v>
      </c>
      <c r="C74" s="51">
        <v>25</v>
      </c>
    </row>
    <row r="75" spans="2:3" hidden="1">
      <c r="B75" s="185">
        <v>2023</v>
      </c>
      <c r="C75" s="51">
        <v>31</v>
      </c>
    </row>
    <row r="76" spans="2:3" hidden="1">
      <c r="B76" s="185">
        <v>2024</v>
      </c>
    </row>
    <row r="77" spans="2:3" hidden="1">
      <c r="B77" s="185">
        <v>2025</v>
      </c>
    </row>
    <row r="78" spans="2:3" hidden="1">
      <c r="B78" s="185">
        <v>2026</v>
      </c>
    </row>
    <row r="79" spans="2:3" hidden="1">
      <c r="B79" s="185">
        <v>2027</v>
      </c>
    </row>
    <row r="80" spans="2:3" hidden="1">
      <c r="B80" s="185">
        <v>2028</v>
      </c>
    </row>
    <row r="81" spans="2:4" hidden="1">
      <c r="B81" s="185">
        <v>2029</v>
      </c>
      <c r="D81" s="51" t="s">
        <v>162</v>
      </c>
    </row>
    <row r="82" spans="2:4" hidden="1">
      <c r="B82" s="185">
        <v>2030</v>
      </c>
      <c r="D82" s="51" t="s">
        <v>164</v>
      </c>
    </row>
    <row r="83" spans="2:4" hidden="1">
      <c r="B83" s="185">
        <v>2031</v>
      </c>
    </row>
    <row r="84" spans="2:4" hidden="1">
      <c r="B84" s="185">
        <v>2032</v>
      </c>
    </row>
    <row r="85" spans="2:4" hidden="1">
      <c r="B85" s="185">
        <v>2033</v>
      </c>
      <c r="D85" s="222">
        <v>1</v>
      </c>
    </row>
    <row r="86" spans="2:4" hidden="1">
      <c r="B86" s="185">
        <v>2034</v>
      </c>
      <c r="D86" s="222">
        <v>2</v>
      </c>
    </row>
    <row r="87" spans="2:4" hidden="1">
      <c r="B87" s="185">
        <v>2035</v>
      </c>
      <c r="D87" s="222">
        <v>3</v>
      </c>
    </row>
    <row r="88" spans="2:4" hidden="1">
      <c r="B88" s="185">
        <v>2036</v>
      </c>
      <c r="D88" s="222">
        <v>4</v>
      </c>
    </row>
    <row r="89" spans="2:4" hidden="1">
      <c r="B89" s="185">
        <v>2037</v>
      </c>
      <c r="C89" s="51" t="s">
        <v>1</v>
      </c>
      <c r="D89" s="222">
        <v>5</v>
      </c>
    </row>
    <row r="90" spans="2:4" hidden="1">
      <c r="B90" s="185">
        <v>2038</v>
      </c>
      <c r="C90" s="51" t="s">
        <v>3</v>
      </c>
      <c r="D90" s="222">
        <v>6</v>
      </c>
    </row>
    <row r="91" spans="2:4" hidden="1">
      <c r="B91" s="185">
        <v>2039</v>
      </c>
      <c r="D91" s="222">
        <v>7</v>
      </c>
    </row>
    <row r="92" spans="2:4" hidden="1">
      <c r="B92" s="185">
        <v>2040</v>
      </c>
      <c r="D92" s="222">
        <v>8</v>
      </c>
    </row>
    <row r="93" spans="2:4" hidden="1">
      <c r="D93" s="222">
        <v>9</v>
      </c>
    </row>
    <row r="94" spans="2:4" hidden="1"/>
  </sheetData>
  <sheetProtection password="C7DC" sheet="1" objects="1" scenarios="1"/>
  <mergeCells count="11">
    <mergeCell ref="W6:X6"/>
    <mergeCell ref="W7:X7"/>
    <mergeCell ref="Y8:Z8"/>
    <mergeCell ref="Z9:AA9"/>
    <mergeCell ref="Z15:AA15"/>
    <mergeCell ref="X4:Z4"/>
    <mergeCell ref="B4:C4"/>
    <mergeCell ref="F4:G4"/>
    <mergeCell ref="H4:I4"/>
    <mergeCell ref="J4:K4"/>
    <mergeCell ref="P4:Q4"/>
  </mergeCells>
  <phoneticPr fontId="89"/>
  <conditionalFormatting sqref="V16:V17 V10:V11">
    <cfRule type="cellIs" dxfId="8" priority="1" stopIfTrue="1" operator="greaterThan">
      <formula>39</formula>
    </cfRule>
  </conditionalFormatting>
  <conditionalFormatting sqref="D7:D37">
    <cfRule type="cellIs" dxfId="7" priority="2" stopIfTrue="1" operator="equal">
      <formula>"日"</formula>
    </cfRule>
    <cfRule type="cellIs" dxfId="6" priority="3" stopIfTrue="1" operator="equal">
      <formula>"土"</formula>
    </cfRule>
  </conditionalFormatting>
  <dataValidations count="6">
    <dataValidation type="list" allowBlank="1" showInputMessage="1" showErrorMessage="1" sqref="Q16:Q17 Q10:Q11">
      <formula1>$D$80:$D$82</formula1>
    </dataValidation>
    <dataValidation type="list" allowBlank="1" showInputMessage="1" showErrorMessage="1" sqref="R16:R17 R10:R11">
      <formula1>$D$84:$D$93</formula1>
    </dataValidation>
    <dataValidation type="list" allowBlank="1" showInputMessage="1" showErrorMessage="1" sqref="P4">
      <formula1>$C$57:$C$68</formula1>
    </dataValidation>
    <dataValidation type="list" allowBlank="1" showInputMessage="1" showErrorMessage="1" prompt="締切日はここで設定ください_x000a_｢５｣｢１０｣｢１５」「２０」「２５」「３１」の６通りです" sqref="D4">
      <formula1>$C$70:$C$75</formula1>
    </dataValidation>
    <dataValidation type="list" allowBlank="1" showInputMessage="1" showErrorMessage="1" sqref="N4">
      <formula1>$B$57:$B$92</formula1>
    </dataValidation>
    <dataValidation type="list" allowBlank="1" showInputMessage="1" showErrorMessage="1" sqref="P10:P11">
      <formula1>$C$88:$C$90</formula1>
    </dataValidation>
  </dataValidations>
  <hyperlinks>
    <hyperlink ref="Z6" location="説明書!AE1" display="源泉徴収税額表"/>
    <hyperlink ref="Z7" location="説明書!AU403" display="雇用保険解説"/>
  </hyperlinks>
  <pageMargins left="0.78680555555555554" right="0.78680555555555554" top="0.98333333333333328" bottom="0.98333333333333328" header="0.51180555555555551" footer="0.51180555555555551"/>
  <pageSetup paperSize="9" firstPageNumber="4294963191" orientation="portrait" horizontalDpi="360" verticalDpi="360"/>
  <headerFooter alignWithMargins="0"/>
  <drawing r:id="rId1"/>
  <legacyDrawing r:id="rId2"/>
  <mc:AlternateContent xmlns:mc="http://schemas.openxmlformats.org/markup-compatibility/2006">
    <mc:Choice Requires="x14">
      <controls>
        <mc:AlternateContent xmlns:mc="http://schemas.openxmlformats.org/markup-compatibility/2006">
          <mc:Choice Requires="x14">
            <control shapeId="5183" r:id="rId3" name="Check Box 63">
              <controlPr defaultSize="0" autoFill="0" autoLine="0" autoPict="0">
                <anchor moveWithCells="1">
                  <from>
                    <xdr:col>18</xdr:col>
                    <xdr:colOff>28575</xdr:colOff>
                    <xdr:row>8</xdr:row>
                    <xdr:rowOff>152400</xdr:rowOff>
                  </from>
                  <to>
                    <xdr:col>20</xdr:col>
                    <xdr:colOff>66675</xdr:colOff>
                    <xdr:row>10</xdr:row>
                    <xdr:rowOff>19050</xdr:rowOff>
                  </to>
                </anchor>
              </controlPr>
            </control>
          </mc:Choice>
        </mc:AlternateContent>
        <mc:AlternateContent xmlns:mc="http://schemas.openxmlformats.org/markup-compatibility/2006">
          <mc:Choice Requires="x14">
            <control shapeId="5184" r:id="rId4" name="Check Box 64">
              <controlPr defaultSize="0" autoFill="0" autoLine="0" autoPict="0">
                <anchor moveWithCells="1">
                  <from>
                    <xdr:col>18</xdr:col>
                    <xdr:colOff>28575</xdr:colOff>
                    <xdr:row>9</xdr:row>
                    <xdr:rowOff>152400</xdr:rowOff>
                  </from>
                  <to>
                    <xdr:col>20</xdr:col>
                    <xdr:colOff>66675</xdr:colOff>
                    <xdr:row>11</xdr:row>
                    <xdr:rowOff>19050</xdr:rowOff>
                  </to>
                </anchor>
              </controlPr>
            </control>
          </mc:Choice>
        </mc:AlternateContent>
        <mc:AlternateContent xmlns:mc="http://schemas.openxmlformats.org/markup-compatibility/2006">
          <mc:Choice Requires="x14">
            <control shapeId="5185" r:id="rId5" name="Check Box 65">
              <controlPr defaultSize="0" autoFill="0" autoLine="0" autoPict="0">
                <anchor moveWithCells="1">
                  <from>
                    <xdr:col>18</xdr:col>
                    <xdr:colOff>28575</xdr:colOff>
                    <xdr:row>8</xdr:row>
                    <xdr:rowOff>152400</xdr:rowOff>
                  </from>
                  <to>
                    <xdr:col>20</xdr:col>
                    <xdr:colOff>66675</xdr:colOff>
                    <xdr:row>10</xdr:row>
                    <xdr:rowOff>19050</xdr:rowOff>
                  </to>
                </anchor>
              </controlPr>
            </control>
          </mc:Choice>
        </mc:AlternateContent>
        <mc:AlternateContent xmlns:mc="http://schemas.openxmlformats.org/markup-compatibility/2006">
          <mc:Choice Requires="x14">
            <control shapeId="5186" r:id="rId6" name="Check Box 66">
              <controlPr defaultSize="0" autoFill="0" autoLine="0" autoPict="0">
                <anchor moveWithCells="1">
                  <from>
                    <xdr:col>18</xdr:col>
                    <xdr:colOff>28575</xdr:colOff>
                    <xdr:row>9</xdr:row>
                    <xdr:rowOff>152400</xdr:rowOff>
                  </from>
                  <to>
                    <xdr:col>20</xdr:col>
                    <xdr:colOff>66675</xdr:colOff>
                    <xdr:row>11</xdr:row>
                    <xdr:rowOff>19050</xdr:rowOff>
                  </to>
                </anchor>
              </controlPr>
            </control>
          </mc:Choice>
        </mc:AlternateContent>
        <mc:AlternateContent xmlns:mc="http://schemas.openxmlformats.org/markup-compatibility/2006">
          <mc:Choice Requires="x14">
            <control shapeId="5214" r:id="rId7" name="Check Box 94">
              <controlPr defaultSize="0" autoFill="0" autoLine="0" autoPict="0">
                <anchor moveWithCells="1">
                  <from>
                    <xdr:col>18</xdr:col>
                    <xdr:colOff>28575</xdr:colOff>
                    <xdr:row>14</xdr:row>
                    <xdr:rowOff>152400</xdr:rowOff>
                  </from>
                  <to>
                    <xdr:col>20</xdr:col>
                    <xdr:colOff>66675</xdr:colOff>
                    <xdr:row>16</xdr:row>
                    <xdr:rowOff>19050</xdr:rowOff>
                  </to>
                </anchor>
              </controlPr>
            </control>
          </mc:Choice>
        </mc:AlternateContent>
        <mc:AlternateContent xmlns:mc="http://schemas.openxmlformats.org/markup-compatibility/2006">
          <mc:Choice Requires="x14">
            <control shapeId="5215" r:id="rId8" name="Check Box 95">
              <controlPr defaultSize="0" autoFill="0" autoLine="0" autoPict="0">
                <anchor moveWithCells="1">
                  <from>
                    <xdr:col>18</xdr:col>
                    <xdr:colOff>28575</xdr:colOff>
                    <xdr:row>15</xdr:row>
                    <xdr:rowOff>152400</xdr:rowOff>
                  </from>
                  <to>
                    <xdr:col>20</xdr:col>
                    <xdr:colOff>66675</xdr:colOff>
                    <xdr:row>17</xdr:row>
                    <xdr:rowOff>19050</xdr:rowOff>
                  </to>
                </anchor>
              </controlPr>
            </control>
          </mc:Choice>
        </mc:AlternateContent>
        <mc:AlternateContent xmlns:mc="http://schemas.openxmlformats.org/markup-compatibility/2006">
          <mc:Choice Requires="x14">
            <control shapeId="5216" r:id="rId9" name="Check Box 96">
              <controlPr defaultSize="0" autoFill="0" autoLine="0" autoPict="0">
                <anchor moveWithCells="1">
                  <from>
                    <xdr:col>18</xdr:col>
                    <xdr:colOff>28575</xdr:colOff>
                    <xdr:row>14</xdr:row>
                    <xdr:rowOff>152400</xdr:rowOff>
                  </from>
                  <to>
                    <xdr:col>20</xdr:col>
                    <xdr:colOff>66675</xdr:colOff>
                    <xdr:row>16</xdr:row>
                    <xdr:rowOff>19050</xdr:rowOff>
                  </to>
                </anchor>
              </controlPr>
            </control>
          </mc:Choice>
        </mc:AlternateContent>
        <mc:AlternateContent xmlns:mc="http://schemas.openxmlformats.org/markup-compatibility/2006">
          <mc:Choice Requires="x14">
            <control shapeId="5217" r:id="rId10" name="Check Box 97">
              <controlPr defaultSize="0" autoFill="0" autoLine="0" autoPict="0">
                <anchor moveWithCells="1">
                  <from>
                    <xdr:col>18</xdr:col>
                    <xdr:colOff>28575</xdr:colOff>
                    <xdr:row>15</xdr:row>
                    <xdr:rowOff>152400</xdr:rowOff>
                  </from>
                  <to>
                    <xdr:col>20</xdr:col>
                    <xdr:colOff>66675</xdr:colOff>
                    <xdr:row>17</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0"/>
  </sheetPr>
  <dimension ref="A1:AC139"/>
  <sheetViews>
    <sheetView zoomScale="85" workbookViewId="0">
      <pane xSplit="3" topLeftCell="D1" activePane="topRight" state="frozen"/>
      <selection pane="topRight" activeCell="G40" sqref="G40"/>
    </sheetView>
  </sheetViews>
  <sheetFormatPr defaultRowHeight="13.5"/>
  <cols>
    <col min="1" max="1" width="4.75" style="1" customWidth="1"/>
    <col min="2" max="2" width="12.5" style="1" customWidth="1"/>
    <col min="3" max="3" width="13.25" style="1" customWidth="1"/>
    <col min="4" max="5" width="12.5" style="1" customWidth="1"/>
    <col min="6" max="6" width="13.625" style="1" customWidth="1"/>
    <col min="7" max="8" width="12.5" style="1" customWidth="1"/>
    <col min="9" max="9" width="13.25" style="1" customWidth="1"/>
    <col min="10" max="28" width="12.5" style="1" customWidth="1"/>
    <col min="29" max="29" width="13.75" style="24" customWidth="1"/>
    <col min="30" max="30" width="9" style="1" bestFit="1"/>
    <col min="31" max="16384" width="9" style="1"/>
  </cols>
  <sheetData>
    <row r="1" spans="1:29" ht="6" customHeight="1"/>
    <row r="2" spans="1:29" ht="28.5" customHeight="1">
      <c r="A2" s="69" t="s">
        <v>181</v>
      </c>
      <c r="B2" s="187">
        <f>+Start初期記入!N4</f>
        <v>2010</v>
      </c>
      <c r="C2" s="188">
        <f>+Start初期記入!P4</f>
        <v>1</v>
      </c>
      <c r="D2" s="70" t="s">
        <v>209</v>
      </c>
      <c r="E2" s="71"/>
      <c r="F2" s="71"/>
      <c r="G2" s="71"/>
      <c r="I2" s="587" t="str">
        <f>+Start初期記入!X4</f>
        <v>会社名</v>
      </c>
      <c r="J2" s="588"/>
      <c r="K2" s="589"/>
    </row>
    <row r="3" spans="1:29" ht="8.25" customHeight="1">
      <c r="AC3" s="1"/>
    </row>
    <row r="4" spans="1:29" ht="19.5" customHeight="1">
      <c r="A4" s="590" t="s">
        <v>210</v>
      </c>
      <c r="B4" s="591"/>
      <c r="C4" s="325" t="s">
        <v>155</v>
      </c>
      <c r="D4" s="326" t="str">
        <f>+Start初期記入!N10</f>
        <v>岡本太郎</v>
      </c>
      <c r="E4" s="326" t="str">
        <f>+Start初期記入!N11</f>
        <v>b</v>
      </c>
      <c r="AC4" s="1"/>
    </row>
    <row r="5" spans="1:29" s="3" customFormat="1" ht="13.5" customHeight="1">
      <c r="A5" s="49" t="s">
        <v>173</v>
      </c>
      <c r="B5" s="118"/>
      <c r="C5" s="28">
        <f t="shared" ref="C5:C25" si="0">SUM(D5:E5)</f>
        <v>1</v>
      </c>
      <c r="D5" s="320">
        <f>+岡本!E35</f>
        <v>1</v>
      </c>
      <c r="E5" s="117">
        <f>+時給社員B!E35</f>
        <v>0</v>
      </c>
    </row>
    <row r="6" spans="1:29" s="3" customFormat="1" ht="13.5" customHeight="1">
      <c r="A6" s="49" t="s">
        <v>174</v>
      </c>
      <c r="B6" s="118"/>
      <c r="C6" s="68">
        <f t="shared" si="0"/>
        <v>0.55763888888888902</v>
      </c>
      <c r="D6" s="321">
        <f>+岡本!L35</f>
        <v>0.55763888888888902</v>
      </c>
      <c r="E6" s="319">
        <f>+時給社員B!M35</f>
        <v>0</v>
      </c>
    </row>
    <row r="7" spans="1:29" s="3" customFormat="1" ht="13.5" customHeight="1">
      <c r="A7" s="598" t="s">
        <v>211</v>
      </c>
      <c r="B7" s="322" t="s">
        <v>212</v>
      </c>
      <c r="C7" s="28">
        <f t="shared" si="0"/>
        <v>9368</v>
      </c>
      <c r="D7" s="323">
        <f>+岡本!M35</f>
        <v>9368</v>
      </c>
      <c r="E7" s="324">
        <f>+時給社員B!L35</f>
        <v>0</v>
      </c>
    </row>
    <row r="8" spans="1:29" s="3" customFormat="1" ht="13.5" customHeight="1">
      <c r="A8" s="599"/>
      <c r="B8" s="119" t="s">
        <v>213</v>
      </c>
      <c r="C8" s="28">
        <f t="shared" si="0"/>
        <v>0</v>
      </c>
      <c r="D8" s="81"/>
      <c r="E8" s="81"/>
    </row>
    <row r="9" spans="1:29" s="3" customFormat="1" ht="13.5" customHeight="1">
      <c r="A9" s="599"/>
      <c r="B9" s="119" t="s">
        <v>214</v>
      </c>
      <c r="C9" s="28">
        <f t="shared" si="0"/>
        <v>0</v>
      </c>
      <c r="D9" s="5"/>
      <c r="E9" s="5"/>
    </row>
    <row r="10" spans="1:29" s="3" customFormat="1" ht="13.5" customHeight="1">
      <c r="A10" s="599"/>
      <c r="B10" s="119"/>
      <c r="C10" s="28">
        <f t="shared" si="0"/>
        <v>0</v>
      </c>
      <c r="D10" s="5"/>
      <c r="E10" s="5"/>
    </row>
    <row r="11" spans="1:29" s="3" customFormat="1" ht="13.5" customHeight="1">
      <c r="A11" s="599"/>
      <c r="B11" s="119"/>
      <c r="C11" s="28">
        <f t="shared" si="0"/>
        <v>0</v>
      </c>
      <c r="D11" s="5"/>
      <c r="E11" s="5"/>
    </row>
    <row r="12" spans="1:29" s="3" customFormat="1" ht="13.5" customHeight="1">
      <c r="A12" s="599"/>
      <c r="B12" s="120" t="s">
        <v>215</v>
      </c>
      <c r="C12" s="28">
        <f t="shared" si="0"/>
        <v>9368</v>
      </c>
      <c r="D12" s="8">
        <f>SUM(D7:D11)</f>
        <v>9368</v>
      </c>
      <c r="E12" s="8">
        <f>SUM(E7:E11)</f>
        <v>0</v>
      </c>
    </row>
    <row r="13" spans="1:29" s="3" customFormat="1" ht="13.5" customHeight="1">
      <c r="A13" s="599"/>
      <c r="B13" s="119" t="s">
        <v>216</v>
      </c>
      <c r="C13" s="28">
        <f t="shared" si="0"/>
        <v>0</v>
      </c>
      <c r="D13" s="5"/>
      <c r="E13" s="5"/>
    </row>
    <row r="14" spans="1:29" s="3" customFormat="1" ht="15" customHeight="1">
      <c r="A14" s="600"/>
      <c r="B14" s="160" t="s">
        <v>171</v>
      </c>
      <c r="C14" s="28">
        <f t="shared" si="0"/>
        <v>9368</v>
      </c>
      <c r="D14" s="123">
        <f>SUM(D12:D13)</f>
        <v>9368</v>
      </c>
      <c r="E14" s="124">
        <f>SUM(E12:E13)</f>
        <v>0</v>
      </c>
    </row>
    <row r="15" spans="1:29" s="3" customFormat="1" ht="13.5" customHeight="1">
      <c r="A15" s="598" t="s">
        <v>217</v>
      </c>
      <c r="B15" s="121" t="str">
        <f t="shared" ref="B15:B17" si="1">+B69</f>
        <v>健康保険</v>
      </c>
      <c r="C15" s="28">
        <f t="shared" si="0"/>
        <v>0</v>
      </c>
      <c r="D15" s="81"/>
      <c r="E15" s="81"/>
    </row>
    <row r="16" spans="1:29" s="3" customFormat="1" ht="13.5" customHeight="1">
      <c r="A16" s="599"/>
      <c r="B16" s="121" t="str">
        <f t="shared" si="1"/>
        <v>厚生年金</v>
      </c>
      <c r="C16" s="28">
        <f t="shared" si="0"/>
        <v>0</v>
      </c>
      <c r="D16" s="219"/>
      <c r="E16" s="219"/>
    </row>
    <row r="17" spans="1:27" s="3" customFormat="1" ht="13.5" customHeight="1">
      <c r="A17" s="599"/>
      <c r="B17" s="161" t="str">
        <f t="shared" si="1"/>
        <v>雇用保険</v>
      </c>
      <c r="C17" s="249">
        <f t="shared" si="0"/>
        <v>37</v>
      </c>
      <c r="D17" s="250">
        <f>IF(Start初期記入!$Q$10="A",+D14*Start初期記入!$Y$6,0)+IF(Start初期記入!$Q$10="B",+D14*Start初期記入!$Y$7,0)</f>
        <v>37</v>
      </c>
      <c r="E17" s="250">
        <f>IF(Start初期記入!$Q$11="A",+E14*Start初期記入!$Y$6,0)+IF(Start初期記入!$Q$11="B",+E14*Start初期記入!$Y$7,0)</f>
        <v>0</v>
      </c>
    </row>
    <row r="18" spans="1:27" s="3" customFormat="1" ht="13.5" customHeight="1">
      <c r="A18" s="599"/>
      <c r="B18" s="161" t="str">
        <f>+C69</f>
        <v>所得税</v>
      </c>
      <c r="C18" s="249">
        <f t="shared" si="0"/>
        <v>0</v>
      </c>
      <c r="D18" s="250">
        <f>IF(Start初期記入!$P$10=0,0,IF(Start初期記入!$P$10="乙",IF((VLOOKUP(D26,説明書!$AB$4:$AN$341,13,TRUE))&gt;Start初期記入!$R$10*説明書!$Z$19,(VLOOKUP(D26,説明書!$AB$4:$AN$341,13,TRUE))-Start初期記入!$R$10*説明書!$Z$19,0),(ROUNDDOWN((VLOOKUP(D26,説明書!$AB$4:$AN$341,D27+3,TRUE)+IF(D26-説明書!$AB$341&gt;0,D26-説明書!$AB$341,0)*説明書!$X$20+IF(D26-説明書!$U$21&gt;0,D26-説明書!$U$21,0)*説明書!$Z$21),-1))))</f>
        <v>0</v>
      </c>
      <c r="E18" s="250">
        <f>IF(Start初期記入!$P$11=0,0,IF(Start初期記入!$P$11="乙",IF((VLOOKUP(E26,説明書!$AB$4:$AN$341,13,TRUE))&gt;Start初期記入!$R$11*説明書!$Z$19,(VLOOKUP(E26,説明書!$AB$4:$AN$341,13,TRUE))-Start初期記入!$R$11*説明書!$Z$19,0),(ROUNDDOWN((VLOOKUP(E26,説明書!$AB$4:$AN$341,E27+3,TRUE)+IF(E26-説明書!$AB$341&gt;0,E26-説明書!$AB$341,0)*説明書!$X$20+IF(E26-説明書!$U$21&gt;0,E26-説明書!$U$21,0)*説明書!$Z$21),-1))))</f>
        <v>0</v>
      </c>
    </row>
    <row r="19" spans="1:27" s="3" customFormat="1" ht="13.5" customHeight="1">
      <c r="A19" s="599"/>
      <c r="B19" s="121" t="str">
        <f>+C70</f>
        <v>住民税</v>
      </c>
      <c r="C19" s="28">
        <f t="shared" si="0"/>
        <v>0</v>
      </c>
      <c r="D19" s="5"/>
      <c r="E19" s="5"/>
    </row>
    <row r="20" spans="1:27" s="3" customFormat="1" ht="13.5" customHeight="1">
      <c r="A20" s="599"/>
      <c r="B20" s="119"/>
      <c r="C20" s="28">
        <f t="shared" si="0"/>
        <v>0</v>
      </c>
      <c r="D20" s="5"/>
      <c r="E20" s="5"/>
    </row>
    <row r="21" spans="1:27" s="3" customFormat="1" ht="13.5" customHeight="1">
      <c r="A21" s="599"/>
      <c r="B21" s="119"/>
      <c r="C21" s="28">
        <f t="shared" si="0"/>
        <v>0</v>
      </c>
      <c r="D21" s="5"/>
      <c r="E21" s="5"/>
    </row>
    <row r="22" spans="1:27" s="3" customFormat="1" ht="13.5" customHeight="1">
      <c r="A22" s="599"/>
      <c r="B22" s="119"/>
      <c r="C22" s="28">
        <f t="shared" si="0"/>
        <v>0</v>
      </c>
      <c r="D22" s="5"/>
      <c r="E22" s="5"/>
    </row>
    <row r="23" spans="1:27" s="3" customFormat="1" ht="13.5" customHeight="1">
      <c r="A23" s="599"/>
      <c r="B23" s="119"/>
      <c r="C23" s="28">
        <f t="shared" si="0"/>
        <v>0</v>
      </c>
      <c r="D23" s="5"/>
      <c r="E23" s="5"/>
    </row>
    <row r="24" spans="1:27" s="3" customFormat="1" ht="13.5" customHeight="1">
      <c r="A24" s="600"/>
      <c r="B24" s="120" t="s">
        <v>171</v>
      </c>
      <c r="C24" s="28">
        <f t="shared" si="0"/>
        <v>37</v>
      </c>
      <c r="D24" s="26">
        <f>SUM(D15:D23)</f>
        <v>37</v>
      </c>
      <c r="E24" s="26">
        <f>SUM(E15:E23)</f>
        <v>0</v>
      </c>
    </row>
    <row r="25" spans="1:27" s="3" customFormat="1">
      <c r="A25" s="592" t="s">
        <v>172</v>
      </c>
      <c r="B25" s="593"/>
      <c r="C25" s="28">
        <f t="shared" si="0"/>
        <v>9331</v>
      </c>
      <c r="D25" s="30">
        <f>+D14-D24</f>
        <v>9331</v>
      </c>
      <c r="E25" s="30">
        <f>+E14-E24</f>
        <v>0</v>
      </c>
    </row>
    <row r="26" spans="1:27" s="27" customFormat="1" hidden="1">
      <c r="A26" s="66"/>
      <c r="B26" s="82" t="s">
        <v>218</v>
      </c>
      <c r="C26" s="84"/>
      <c r="D26" s="60">
        <f>+D12-D15-D16-D17</f>
        <v>9331</v>
      </c>
      <c r="E26" s="60">
        <f>+E12-E15-E16-E17</f>
        <v>0</v>
      </c>
      <c r="F26" s="3"/>
      <c r="G26" s="3"/>
      <c r="H26" s="3"/>
      <c r="I26" s="3"/>
      <c r="J26" s="3"/>
      <c r="K26" s="3"/>
      <c r="L26" s="3"/>
      <c r="M26" s="3"/>
      <c r="N26" s="3"/>
      <c r="O26" s="3"/>
      <c r="P26" s="3"/>
      <c r="Q26" s="3"/>
      <c r="R26" s="3"/>
    </row>
    <row r="27" spans="1:27" s="3" customFormat="1" hidden="1">
      <c r="A27" s="72"/>
      <c r="B27" s="83" t="s">
        <v>219</v>
      </c>
      <c r="C27" s="84"/>
      <c r="D27" s="189">
        <f>+Start初期記入!R10</f>
        <v>0</v>
      </c>
      <c r="E27" s="189">
        <f>+Start初期記入!R11</f>
        <v>0</v>
      </c>
    </row>
    <row r="28" spans="1:27" s="3" customFormat="1">
      <c r="A28" s="6"/>
      <c r="B28" s="6"/>
      <c r="C28" s="7"/>
      <c r="D28" s="7"/>
      <c r="E28" s="7"/>
      <c r="F28" s="7"/>
      <c r="G28" s="7"/>
      <c r="H28" s="2"/>
      <c r="I28" s="2"/>
      <c r="J28" s="2"/>
      <c r="K28" s="2"/>
      <c r="L28" s="2"/>
      <c r="M28" s="2"/>
      <c r="N28" s="2"/>
      <c r="O28" s="2"/>
      <c r="P28" s="2"/>
    </row>
    <row r="29" spans="1:27" s="3" customFormat="1" hidden="1">
      <c r="A29" s="199"/>
      <c r="B29" s="223"/>
      <c r="C29" s="224"/>
      <c r="D29" s="7"/>
      <c r="E29" s="7"/>
      <c r="F29" s="7"/>
      <c r="G29" s="7"/>
      <c r="H29" s="7"/>
      <c r="I29" s="7"/>
      <c r="J29" s="7"/>
      <c r="K29" s="7"/>
      <c r="L29" s="7"/>
      <c r="M29" s="7"/>
      <c r="N29" s="7"/>
      <c r="O29" s="7"/>
      <c r="P29" s="7"/>
      <c r="Q29" s="7"/>
      <c r="R29" s="7"/>
      <c r="S29" s="2"/>
      <c r="T29" s="2"/>
      <c r="U29" s="2"/>
      <c r="V29" s="2"/>
      <c r="W29" s="2"/>
      <c r="X29" s="2"/>
      <c r="Y29" s="2"/>
      <c r="Z29" s="2"/>
      <c r="AA29" s="2"/>
    </row>
    <row r="30" spans="1:27" s="3" customFormat="1" hidden="1">
      <c r="A30" s="227"/>
      <c r="B30" s="225"/>
      <c r="C30" s="260"/>
      <c r="D30" s="67"/>
      <c r="E30" s="67"/>
      <c r="F30" s="7"/>
      <c r="G30" s="7"/>
      <c r="H30" s="7"/>
      <c r="I30" s="7"/>
      <c r="J30" s="7"/>
      <c r="K30" s="7"/>
      <c r="L30" s="7"/>
      <c r="M30" s="7"/>
      <c r="N30" s="7"/>
      <c r="O30" s="7"/>
      <c r="P30" s="7"/>
      <c r="Q30" s="7"/>
      <c r="R30" s="7"/>
      <c r="S30" s="2"/>
      <c r="T30" s="2"/>
      <c r="U30" s="2"/>
      <c r="V30" s="2"/>
      <c r="W30" s="2"/>
      <c r="X30" s="2"/>
      <c r="Y30" s="2"/>
      <c r="Z30" s="2"/>
      <c r="AA30" s="2"/>
    </row>
    <row r="31" spans="1:27" s="3" customFormat="1" hidden="1">
      <c r="A31" s="227"/>
      <c r="B31" s="225"/>
      <c r="C31" s="260"/>
      <c r="D31" s="67"/>
      <c r="E31" s="67"/>
      <c r="F31" s="7"/>
      <c r="G31" s="7"/>
      <c r="H31" s="7"/>
      <c r="I31" s="7"/>
      <c r="J31" s="7"/>
      <c r="K31" s="7"/>
      <c r="L31" s="7"/>
      <c r="M31" s="7"/>
      <c r="N31" s="7"/>
      <c r="O31" s="7"/>
      <c r="P31" s="7"/>
      <c r="Q31" s="7"/>
      <c r="R31" s="7"/>
      <c r="S31" s="2"/>
      <c r="T31" s="2"/>
      <c r="U31" s="2"/>
      <c r="V31" s="2"/>
      <c r="W31" s="2"/>
      <c r="X31" s="2"/>
      <c r="Y31" s="2"/>
      <c r="Z31" s="2"/>
      <c r="AA31" s="2"/>
    </row>
    <row r="32" spans="1:27" s="3" customFormat="1" hidden="1">
      <c r="A32" s="227"/>
      <c r="B32" s="225"/>
      <c r="C32" s="260"/>
      <c r="D32" s="7"/>
      <c r="E32" s="7"/>
      <c r="F32" s="7"/>
      <c r="G32" s="7"/>
      <c r="H32" s="7"/>
      <c r="I32" s="7"/>
      <c r="J32" s="7"/>
      <c r="K32" s="7"/>
      <c r="L32" s="7"/>
      <c r="M32" s="7"/>
      <c r="N32" s="7"/>
      <c r="O32" s="7"/>
      <c r="P32" s="7"/>
      <c r="Q32" s="7"/>
      <c r="R32" s="7"/>
      <c r="S32" s="2"/>
      <c r="T32" s="2"/>
      <c r="U32" s="2"/>
      <c r="V32" s="2"/>
      <c r="W32" s="2"/>
      <c r="X32" s="2"/>
      <c r="Y32" s="2"/>
      <c r="Z32" s="2"/>
      <c r="AA32" s="2"/>
    </row>
    <row r="33" spans="1:27" s="3" customFormat="1" hidden="1">
      <c r="A33" s="227"/>
      <c r="B33" s="225"/>
      <c r="C33" s="260"/>
      <c r="D33" s="7"/>
      <c r="E33" s="7"/>
      <c r="F33" s="7"/>
      <c r="G33" s="7"/>
      <c r="H33" s="7"/>
      <c r="I33" s="7"/>
      <c r="J33" s="7"/>
      <c r="K33" s="7"/>
      <c r="L33" s="7"/>
      <c r="M33" s="7"/>
      <c r="N33" s="7"/>
      <c r="O33" s="7"/>
      <c r="P33" s="7"/>
      <c r="Q33" s="7"/>
      <c r="R33" s="7"/>
      <c r="S33" s="2"/>
      <c r="T33" s="2"/>
      <c r="U33" s="2"/>
      <c r="V33" s="2"/>
      <c r="W33" s="2"/>
      <c r="X33" s="2"/>
      <c r="Y33" s="2"/>
      <c r="Z33" s="2"/>
      <c r="AA33" s="2"/>
    </row>
    <row r="34" spans="1:27" s="3" customFormat="1" hidden="1">
      <c r="A34" s="227"/>
      <c r="B34" s="225"/>
      <c r="C34" s="260"/>
      <c r="D34" s="7"/>
      <c r="E34" s="7"/>
      <c r="F34" s="7"/>
      <c r="G34" s="7"/>
      <c r="H34" s="7"/>
      <c r="I34" s="7"/>
      <c r="J34" s="7"/>
      <c r="K34" s="7"/>
      <c r="L34" s="7"/>
      <c r="M34" s="7"/>
      <c r="N34" s="7"/>
      <c r="O34" s="7"/>
      <c r="P34" s="7"/>
      <c r="Q34" s="7"/>
      <c r="R34" s="7"/>
      <c r="S34" s="2"/>
      <c r="T34" s="2"/>
      <c r="U34" s="2"/>
      <c r="V34" s="2"/>
      <c r="W34" s="2"/>
      <c r="X34" s="2"/>
      <c r="Y34" s="2"/>
      <c r="Z34" s="2"/>
      <c r="AA34" s="2"/>
    </row>
    <row r="35" spans="1:27" s="3" customFormat="1" hidden="1">
      <c r="A35" s="227"/>
      <c r="B35" s="225"/>
      <c r="C35" s="260"/>
      <c r="D35" s="7"/>
      <c r="E35" s="7"/>
      <c r="F35" s="7"/>
      <c r="G35" s="7"/>
      <c r="H35" s="7"/>
      <c r="I35" s="7"/>
      <c r="J35" s="7"/>
      <c r="K35" s="7"/>
      <c r="L35" s="7"/>
      <c r="M35" s="7"/>
      <c r="N35" s="7"/>
      <c r="O35" s="7"/>
      <c r="P35" s="7"/>
      <c r="Q35" s="7"/>
      <c r="R35" s="7"/>
      <c r="S35" s="2"/>
      <c r="T35" s="2"/>
      <c r="U35" s="2"/>
      <c r="V35" s="2"/>
      <c r="W35" s="2"/>
      <c r="X35" s="2"/>
      <c r="Y35" s="2"/>
      <c r="Z35" s="2"/>
      <c r="AA35" s="2"/>
    </row>
    <row r="36" spans="1:27" s="3" customFormat="1" hidden="1">
      <c r="A36" s="227"/>
      <c r="B36" s="225"/>
      <c r="C36" s="260"/>
      <c r="D36" s="7"/>
      <c r="E36" s="7"/>
      <c r="F36" s="7"/>
      <c r="G36" s="7"/>
      <c r="H36" s="7"/>
      <c r="I36" s="7"/>
      <c r="J36" s="7"/>
      <c r="K36" s="7"/>
      <c r="L36" s="7"/>
      <c r="M36" s="7"/>
      <c r="N36" s="7"/>
      <c r="O36" s="7"/>
      <c r="P36" s="7"/>
      <c r="Q36" s="7"/>
      <c r="R36" s="7"/>
      <c r="S36" s="2"/>
      <c r="T36" s="2"/>
      <c r="U36" s="2"/>
      <c r="V36" s="2"/>
      <c r="W36" s="2"/>
      <c r="X36" s="2"/>
      <c r="Y36" s="2"/>
      <c r="Z36" s="2"/>
      <c r="AA36" s="2"/>
    </row>
    <row r="37" spans="1:27" s="3" customFormat="1" hidden="1">
      <c r="A37" s="227"/>
      <c r="B37" s="225"/>
      <c r="C37" s="260"/>
      <c r="D37" s="7"/>
      <c r="E37" s="7"/>
      <c r="F37" s="7"/>
      <c r="G37" s="7"/>
      <c r="H37" s="7"/>
      <c r="I37" s="7"/>
      <c r="J37" s="7"/>
      <c r="K37" s="7"/>
      <c r="L37" s="7"/>
      <c r="M37" s="7"/>
      <c r="N37" s="7"/>
      <c r="O37" s="7"/>
      <c r="P37" s="7"/>
      <c r="Q37" s="7"/>
      <c r="R37" s="7"/>
      <c r="S37" s="2"/>
      <c r="T37" s="2"/>
      <c r="U37" s="2"/>
      <c r="V37" s="2"/>
      <c r="W37" s="2"/>
      <c r="X37" s="2"/>
      <c r="Y37" s="2"/>
      <c r="Z37" s="2"/>
      <c r="AA37" s="2"/>
    </row>
    <row r="38" spans="1:27" s="3" customFormat="1" hidden="1">
      <c r="A38" s="227"/>
      <c r="B38" s="225"/>
      <c r="C38" s="260"/>
      <c r="D38" s="7"/>
      <c r="E38" s="7"/>
      <c r="F38" s="7"/>
      <c r="G38" s="7"/>
      <c r="H38" s="7"/>
      <c r="I38" s="7"/>
      <c r="J38" s="7"/>
      <c r="K38" s="7"/>
      <c r="L38" s="7"/>
      <c r="M38" s="7"/>
      <c r="N38" s="7"/>
      <c r="O38" s="7"/>
      <c r="P38" s="7"/>
      <c r="Q38" s="7"/>
      <c r="R38" s="7"/>
      <c r="S38" s="2"/>
      <c r="T38" s="2"/>
      <c r="U38" s="2"/>
      <c r="V38" s="2"/>
      <c r="W38" s="2"/>
      <c r="X38" s="2"/>
      <c r="Y38" s="2"/>
      <c r="Z38" s="2"/>
      <c r="AA38" s="2"/>
    </row>
    <row r="39" spans="1:27" s="3" customFormat="1" hidden="1">
      <c r="A39" s="199"/>
      <c r="B39" s="226"/>
      <c r="C39" s="260"/>
      <c r="D39" s="7"/>
      <c r="E39" s="7"/>
      <c r="F39" s="7"/>
      <c r="G39" s="7"/>
      <c r="H39" s="7"/>
      <c r="I39" s="7"/>
      <c r="J39" s="7"/>
      <c r="K39" s="7"/>
      <c r="L39" s="7"/>
      <c r="M39" s="7"/>
      <c r="N39" s="7"/>
      <c r="O39" s="7"/>
      <c r="P39" s="7"/>
      <c r="Q39" s="7"/>
      <c r="R39" s="7"/>
      <c r="S39" s="2"/>
      <c r="T39" s="2"/>
      <c r="U39" s="2"/>
      <c r="V39" s="2"/>
      <c r="W39" s="2"/>
      <c r="X39" s="2"/>
      <c r="Y39" s="2"/>
      <c r="Z39" s="2"/>
      <c r="AA39" s="2"/>
    </row>
    <row r="40" spans="1:27" s="3" customFormat="1">
      <c r="A40" s="6"/>
      <c r="B40" s="6"/>
      <c r="C40" s="7"/>
      <c r="D40" s="7"/>
      <c r="E40" s="7"/>
      <c r="F40" s="7"/>
      <c r="G40" s="7"/>
      <c r="H40" s="7"/>
      <c r="I40" s="7"/>
      <c r="J40" s="7"/>
      <c r="K40" s="7"/>
      <c r="L40" s="7"/>
      <c r="M40" s="7"/>
      <c r="N40" s="7"/>
      <c r="O40" s="7"/>
      <c r="P40" s="7"/>
      <c r="Q40" s="7"/>
      <c r="R40" s="7"/>
      <c r="S40" s="2"/>
      <c r="T40" s="2"/>
      <c r="U40" s="2"/>
      <c r="V40" s="2"/>
      <c r="W40" s="2"/>
      <c r="X40" s="2"/>
      <c r="Y40" s="2"/>
      <c r="Z40" s="2"/>
      <c r="AA40" s="2"/>
    </row>
    <row r="41" spans="1:27" s="3" customFormat="1">
      <c r="A41" s="6"/>
      <c r="B41" s="6"/>
      <c r="C41" s="7"/>
      <c r="D41" s="7"/>
      <c r="E41" s="7"/>
      <c r="F41" s="7"/>
      <c r="G41" s="7"/>
      <c r="H41" s="7"/>
      <c r="I41" s="7"/>
      <c r="J41" s="7"/>
      <c r="K41" s="7"/>
      <c r="L41" s="7"/>
      <c r="M41" s="7"/>
      <c r="N41" s="7"/>
      <c r="O41" s="7"/>
      <c r="P41" s="7"/>
      <c r="Q41" s="7"/>
      <c r="R41" s="7"/>
      <c r="S41" s="2"/>
      <c r="T41" s="2"/>
      <c r="U41" s="2"/>
      <c r="V41" s="2"/>
      <c r="W41" s="2"/>
      <c r="X41" s="2"/>
      <c r="Y41" s="2"/>
      <c r="Z41" s="2"/>
      <c r="AA41" s="2"/>
    </row>
    <row r="42" spans="1:27" s="3" customFormat="1" ht="15.75" customHeight="1">
      <c r="A42" s="6"/>
      <c r="B42" s="6"/>
      <c r="C42" s="7"/>
      <c r="D42" s="7"/>
      <c r="E42" s="7"/>
      <c r="F42" s="7"/>
      <c r="G42" s="7"/>
      <c r="H42" s="7"/>
      <c r="I42" s="7"/>
      <c r="J42" s="7"/>
      <c r="K42" s="7"/>
      <c r="L42" s="7"/>
      <c r="M42" s="7"/>
      <c r="N42" s="7"/>
      <c r="O42" s="7"/>
      <c r="P42" s="7"/>
      <c r="Q42" s="7"/>
      <c r="R42" s="7"/>
      <c r="S42" s="2"/>
      <c r="T42" s="2"/>
      <c r="U42" s="2"/>
      <c r="V42" s="2"/>
      <c r="W42" s="2"/>
      <c r="X42" s="2"/>
      <c r="Y42" s="2"/>
      <c r="Z42" s="2"/>
      <c r="AA42" s="2"/>
    </row>
    <row r="43" spans="1:27" s="3" customFormat="1" ht="26.25" customHeight="1">
      <c r="A43" s="75"/>
      <c r="B43" s="78">
        <f>+B2</f>
        <v>2010</v>
      </c>
      <c r="C43" s="79">
        <f>+C2</f>
        <v>1</v>
      </c>
      <c r="D43" s="76" t="s">
        <v>220</v>
      </c>
      <c r="E43" s="77"/>
      <c r="F43" s="77"/>
      <c r="G43" s="77"/>
      <c r="H43" s="7"/>
      <c r="I43" s="7"/>
      <c r="J43" s="7"/>
      <c r="K43" s="7"/>
      <c r="L43" s="7"/>
      <c r="M43" s="7"/>
      <c r="N43" s="7"/>
      <c r="O43" s="7"/>
      <c r="P43" s="7"/>
      <c r="Q43" s="7"/>
      <c r="R43" s="7"/>
      <c r="S43" s="2"/>
      <c r="T43" s="2"/>
      <c r="U43" s="2"/>
      <c r="V43" s="2"/>
      <c r="W43" s="2"/>
      <c r="X43" s="2"/>
      <c r="Y43" s="2"/>
      <c r="Z43" s="2"/>
      <c r="AA43" s="2"/>
    </row>
    <row r="44" spans="1:27" s="3" customFormat="1" ht="8.25" customHeight="1">
      <c r="A44" s="6"/>
      <c r="B44" s="6"/>
      <c r="C44" s="7"/>
      <c r="D44" s="7"/>
      <c r="E44" s="7"/>
      <c r="F44" s="2"/>
      <c r="G44" s="2"/>
      <c r="H44" s="2"/>
      <c r="I44" s="2"/>
      <c r="J44" s="2"/>
      <c r="K44" s="2"/>
      <c r="L44" s="2"/>
      <c r="M44" s="2"/>
      <c r="N44" s="2"/>
    </row>
    <row r="45" spans="1:27" s="3" customFormat="1" ht="21" customHeight="1">
      <c r="A45" s="590" t="s">
        <v>221</v>
      </c>
      <c r="B45" s="591"/>
      <c r="C45" s="325" t="s">
        <v>171</v>
      </c>
      <c r="D45" s="326" t="str">
        <f>+Start初期記入!N16</f>
        <v>あ</v>
      </c>
      <c r="E45" s="326" t="str">
        <f>+Start初期記入!N17</f>
        <v>い</v>
      </c>
      <c r="F45" s="228"/>
      <c r="G45" s="2"/>
      <c r="H45" s="2"/>
      <c r="I45" s="2"/>
      <c r="J45" s="2"/>
      <c r="K45" s="2"/>
      <c r="L45" s="2"/>
      <c r="M45" s="2"/>
      <c r="N45" s="2"/>
      <c r="O45" s="2"/>
      <c r="P45" s="2"/>
    </row>
    <row r="46" spans="1:27" s="3" customFormat="1" ht="15" customHeight="1">
      <c r="A46" s="601" t="s">
        <v>211</v>
      </c>
      <c r="B46" s="322" t="s">
        <v>206</v>
      </c>
      <c r="C46" s="28">
        <f t="shared" ref="C46:C65" si="2">SUM(D46:E46)</f>
        <v>0</v>
      </c>
      <c r="D46" s="28">
        <f>+Start初期記入!O16</f>
        <v>0</v>
      </c>
      <c r="E46" s="28">
        <f>+Start初期記入!O17</f>
        <v>0</v>
      </c>
      <c r="F46" s="228"/>
      <c r="G46" s="2"/>
      <c r="H46" s="2"/>
      <c r="I46" s="2"/>
      <c r="J46" s="2"/>
      <c r="K46" s="2"/>
      <c r="L46" s="2"/>
      <c r="M46" s="2"/>
      <c r="N46" s="2"/>
      <c r="O46" s="2"/>
      <c r="P46" s="2"/>
    </row>
    <row r="47" spans="1:27" s="3" customFormat="1" ht="15" customHeight="1">
      <c r="A47" s="602"/>
      <c r="B47" s="119" t="s">
        <v>213</v>
      </c>
      <c r="C47" s="28">
        <f t="shared" si="2"/>
        <v>0</v>
      </c>
      <c r="D47" s="81"/>
      <c r="E47" s="81"/>
      <c r="F47" s="228"/>
      <c r="G47" s="2"/>
      <c r="H47" s="2"/>
      <c r="I47" s="2"/>
      <c r="J47" s="2"/>
      <c r="K47" s="2"/>
      <c r="L47" s="2"/>
      <c r="M47" s="2"/>
      <c r="N47" s="2"/>
      <c r="O47" s="2"/>
      <c r="P47" s="2"/>
    </row>
    <row r="48" spans="1:27" s="3" customFormat="1" ht="15" customHeight="1">
      <c r="A48" s="602"/>
      <c r="B48" s="119" t="s">
        <v>214</v>
      </c>
      <c r="C48" s="28">
        <f t="shared" si="2"/>
        <v>0</v>
      </c>
      <c r="D48" s="5"/>
      <c r="E48" s="5"/>
      <c r="F48" s="228"/>
      <c r="G48" s="2"/>
      <c r="H48" s="2"/>
      <c r="I48" s="2"/>
      <c r="J48" s="2"/>
      <c r="K48" s="2"/>
      <c r="L48" s="2"/>
      <c r="M48" s="2"/>
      <c r="N48" s="2"/>
      <c r="O48" s="2"/>
      <c r="P48" s="2"/>
    </row>
    <row r="49" spans="1:16" s="3" customFormat="1" ht="15" customHeight="1">
      <c r="A49" s="602"/>
      <c r="B49" s="119"/>
      <c r="C49" s="28">
        <f t="shared" si="2"/>
        <v>0</v>
      </c>
      <c r="D49" s="5"/>
      <c r="E49" s="5"/>
      <c r="F49" s="228"/>
      <c r="G49" s="2"/>
      <c r="H49" s="2"/>
      <c r="I49" s="2"/>
      <c r="J49" s="2"/>
      <c r="K49" s="2"/>
      <c r="L49" s="2"/>
      <c r="M49" s="2"/>
      <c r="N49" s="2"/>
      <c r="O49" s="2"/>
      <c r="P49" s="2"/>
    </row>
    <row r="50" spans="1:16" s="3" customFormat="1" ht="15" customHeight="1">
      <c r="A50" s="602"/>
      <c r="B50" s="122"/>
      <c r="C50" s="28">
        <f t="shared" si="2"/>
        <v>0</v>
      </c>
      <c r="D50" s="5"/>
      <c r="E50" s="5"/>
      <c r="F50" s="228"/>
      <c r="G50" s="2"/>
      <c r="H50" s="2"/>
      <c r="I50" s="2"/>
      <c r="J50" s="2"/>
      <c r="K50" s="2"/>
      <c r="L50" s="2"/>
      <c r="M50" s="2"/>
      <c r="N50" s="2"/>
      <c r="O50" s="2"/>
      <c r="P50" s="2"/>
    </row>
    <row r="51" spans="1:16" s="3" customFormat="1" ht="15" customHeight="1">
      <c r="A51" s="602"/>
      <c r="B51" s="122"/>
      <c r="C51" s="28">
        <f t="shared" si="2"/>
        <v>0</v>
      </c>
      <c r="D51" s="5"/>
      <c r="E51" s="5"/>
      <c r="F51" s="228"/>
      <c r="G51" s="2"/>
      <c r="H51" s="2"/>
      <c r="I51" s="2"/>
      <c r="J51" s="2"/>
      <c r="K51" s="2"/>
      <c r="L51" s="2"/>
      <c r="M51" s="2"/>
      <c r="N51" s="2"/>
      <c r="O51" s="2"/>
      <c r="P51" s="2"/>
    </row>
    <row r="52" spans="1:16" s="3" customFormat="1" ht="15" customHeight="1">
      <c r="A52" s="602"/>
      <c r="B52" s="120" t="s">
        <v>215</v>
      </c>
      <c r="C52" s="28">
        <f t="shared" si="2"/>
        <v>0</v>
      </c>
      <c r="D52" s="57">
        <f>SUM(D46:D51)</f>
        <v>0</v>
      </c>
      <c r="E52" s="57">
        <f>SUM(E46:E51)</f>
        <v>0</v>
      </c>
      <c r="F52" s="228"/>
      <c r="G52" s="2"/>
      <c r="H52" s="2"/>
      <c r="I52" s="2"/>
      <c r="J52" s="2"/>
      <c r="K52" s="2"/>
      <c r="L52" s="2"/>
      <c r="M52" s="2"/>
      <c r="N52" s="2"/>
      <c r="O52" s="2"/>
      <c r="P52" s="2"/>
    </row>
    <row r="53" spans="1:16" s="3" customFormat="1" ht="15" customHeight="1">
      <c r="A53" s="602"/>
      <c r="B53" s="119" t="s">
        <v>216</v>
      </c>
      <c r="C53" s="28">
        <f t="shared" si="2"/>
        <v>0</v>
      </c>
      <c r="D53" s="5"/>
      <c r="E53" s="5"/>
      <c r="F53" s="228"/>
      <c r="G53" s="2"/>
      <c r="H53" s="2"/>
      <c r="I53" s="2"/>
      <c r="J53" s="2"/>
      <c r="K53" s="2"/>
      <c r="L53" s="2"/>
      <c r="M53" s="2"/>
      <c r="N53" s="2"/>
      <c r="O53" s="2"/>
      <c r="P53" s="2"/>
    </row>
    <row r="54" spans="1:16" s="3" customFormat="1" ht="15" customHeight="1">
      <c r="A54" s="603"/>
      <c r="B54" s="120" t="s">
        <v>171</v>
      </c>
      <c r="C54" s="28">
        <f t="shared" si="2"/>
        <v>0</v>
      </c>
      <c r="D54" s="123">
        <f>SUM(D52:D53)</f>
        <v>0</v>
      </c>
      <c r="E54" s="124">
        <f>SUM(E52:E53)</f>
        <v>0</v>
      </c>
      <c r="F54" s="228"/>
      <c r="G54" s="2"/>
      <c r="H54" s="2"/>
      <c r="I54" s="2"/>
      <c r="J54" s="2"/>
      <c r="K54" s="2"/>
      <c r="L54" s="2"/>
      <c r="M54" s="2"/>
      <c r="N54" s="2"/>
      <c r="O54" s="2"/>
      <c r="P54" s="2"/>
    </row>
    <row r="55" spans="1:16" s="3" customFormat="1" ht="15" customHeight="1">
      <c r="A55" s="601" t="s">
        <v>217</v>
      </c>
      <c r="B55" s="121" t="str">
        <f t="shared" ref="B55:B57" si="3">+B69</f>
        <v>健康保険</v>
      </c>
      <c r="C55" s="28">
        <f t="shared" si="2"/>
        <v>0</v>
      </c>
      <c r="D55" s="81"/>
      <c r="E55" s="81"/>
      <c r="F55" s="228"/>
      <c r="G55" s="2"/>
      <c r="H55" s="2"/>
      <c r="I55" s="2"/>
      <c r="J55" s="2"/>
      <c r="K55" s="2"/>
      <c r="L55" s="2"/>
      <c r="M55" s="2"/>
      <c r="N55" s="2"/>
      <c r="O55" s="2"/>
      <c r="P55" s="2"/>
    </row>
    <row r="56" spans="1:16" s="3" customFormat="1" ht="15" customHeight="1">
      <c r="A56" s="602"/>
      <c r="B56" s="121" t="str">
        <f t="shared" si="3"/>
        <v>厚生年金</v>
      </c>
      <c r="C56" s="28">
        <f t="shared" si="2"/>
        <v>0</v>
      </c>
      <c r="D56" s="218"/>
      <c r="E56" s="218"/>
      <c r="F56" s="228"/>
      <c r="G56" s="2"/>
      <c r="H56" s="2"/>
      <c r="I56" s="2"/>
      <c r="J56" s="2"/>
      <c r="K56" s="2"/>
      <c r="L56" s="2"/>
      <c r="M56" s="2"/>
      <c r="N56" s="2"/>
      <c r="O56" s="2"/>
      <c r="P56" s="2"/>
    </row>
    <row r="57" spans="1:16" s="3" customFormat="1" ht="15" customHeight="1">
      <c r="A57" s="602"/>
      <c r="B57" s="161" t="str">
        <f t="shared" si="3"/>
        <v>雇用保険</v>
      </c>
      <c r="C57" s="249">
        <f t="shared" si="2"/>
        <v>0</v>
      </c>
      <c r="D57" s="250">
        <f>IF(Start初期記入!$Q$16="A",+D54*Start初期記入!$Y$6,0)+IF(Start初期記入!$Q$16="B",+D54*Start初期記入!$Y$7,0)</f>
        <v>0</v>
      </c>
      <c r="E57" s="250">
        <f>IF(Start初期記入!$Q$17="A",+E54*Start初期記入!$Y$6,0)+IF(Start初期記入!$Q$17="B",+E54*Start初期記入!$Y$7,0)</f>
        <v>0</v>
      </c>
      <c r="F57" s="228"/>
      <c r="G57" s="2"/>
      <c r="H57" s="2"/>
      <c r="I57" s="2"/>
      <c r="J57" s="2"/>
      <c r="K57" s="2"/>
      <c r="L57" s="2"/>
      <c r="M57" s="2"/>
      <c r="N57" s="2"/>
      <c r="O57" s="2"/>
      <c r="P57" s="2"/>
    </row>
    <row r="58" spans="1:16" s="3" customFormat="1" ht="15" customHeight="1">
      <c r="A58" s="602"/>
      <c r="B58" s="161" t="str">
        <f>+C69</f>
        <v>所得税</v>
      </c>
      <c r="C58" s="249">
        <f t="shared" si="2"/>
        <v>0</v>
      </c>
      <c r="D58" s="250">
        <f>ROUNDDOWN((VLOOKUP(D66,説明書!$AB$4:$AM$341,D67+3,TRUE)+IF(D66-説明書!$AB$341&gt;0,D66-説明書!$AB$341,0)*説明書!$X$20+IF(D66-説明書!$U$21&gt;0,D66-説明書!$U$21,0)*説明書!$Z$21),-1)</f>
        <v>0</v>
      </c>
      <c r="E58" s="250">
        <f>ROUNDDOWN((VLOOKUP(E66,説明書!$AB$4:$AM$341,E67+3,TRUE)+IF(E66-説明書!$AB$341&gt;0,E66-説明書!$AB$341,0)*説明書!$X$20+IF(E66-説明書!$U$21&gt;0,E66-説明書!$U$21,0)*説明書!$Z$21),-1)</f>
        <v>0</v>
      </c>
      <c r="F58" s="228"/>
      <c r="G58" s="2"/>
      <c r="H58" s="2"/>
      <c r="I58" s="2"/>
      <c r="J58" s="2"/>
      <c r="K58" s="2"/>
      <c r="L58" s="2"/>
      <c r="M58" s="2"/>
      <c r="N58" s="2"/>
      <c r="O58" s="2"/>
      <c r="P58" s="2"/>
    </row>
    <row r="59" spans="1:16" s="3" customFormat="1" ht="15" customHeight="1">
      <c r="A59" s="602"/>
      <c r="B59" s="121" t="str">
        <f>+C70</f>
        <v>住民税</v>
      </c>
      <c r="C59" s="28">
        <f t="shared" si="2"/>
        <v>0</v>
      </c>
      <c r="D59" s="81"/>
      <c r="E59" s="81"/>
      <c r="F59" s="228"/>
      <c r="G59" s="2"/>
      <c r="H59" s="2"/>
      <c r="I59" s="2"/>
      <c r="J59" s="2"/>
      <c r="K59" s="2"/>
      <c r="L59" s="2"/>
      <c r="M59" s="2"/>
      <c r="N59" s="2"/>
      <c r="O59" s="2"/>
      <c r="P59" s="2"/>
    </row>
    <row r="60" spans="1:16" s="3" customFormat="1" ht="15" customHeight="1">
      <c r="A60" s="602"/>
      <c r="B60" s="119"/>
      <c r="C60" s="28">
        <f t="shared" si="2"/>
        <v>0</v>
      </c>
      <c r="D60" s="5"/>
      <c r="E60" s="5"/>
      <c r="F60" s="228"/>
      <c r="G60" s="2"/>
      <c r="H60" s="2"/>
      <c r="I60" s="2"/>
      <c r="J60" s="2"/>
      <c r="K60" s="2"/>
      <c r="L60" s="2"/>
      <c r="M60" s="2"/>
      <c r="N60" s="2"/>
      <c r="O60" s="2"/>
      <c r="P60" s="2"/>
    </row>
    <row r="61" spans="1:16" s="3" customFormat="1" ht="15" customHeight="1">
      <c r="A61" s="602"/>
      <c r="B61" s="119"/>
      <c r="C61" s="28">
        <f t="shared" si="2"/>
        <v>0</v>
      </c>
      <c r="D61" s="5"/>
      <c r="E61" s="5"/>
      <c r="F61" s="228"/>
      <c r="G61" s="2"/>
      <c r="H61" s="2"/>
      <c r="I61" s="2"/>
      <c r="J61" s="2"/>
      <c r="K61" s="2"/>
      <c r="L61" s="2"/>
      <c r="M61" s="2"/>
      <c r="N61" s="2"/>
      <c r="O61" s="2"/>
      <c r="P61" s="2"/>
    </row>
    <row r="62" spans="1:16" s="3" customFormat="1" ht="15" customHeight="1">
      <c r="A62" s="602"/>
      <c r="B62" s="119"/>
      <c r="C62" s="28">
        <f t="shared" si="2"/>
        <v>0</v>
      </c>
      <c r="D62" s="5"/>
      <c r="E62" s="5"/>
      <c r="F62" s="228"/>
      <c r="G62" s="2"/>
      <c r="H62" s="2"/>
      <c r="I62" s="2"/>
      <c r="J62" s="2"/>
      <c r="K62" s="2"/>
      <c r="L62" s="2"/>
      <c r="M62" s="2"/>
      <c r="N62" s="2"/>
      <c r="O62" s="2"/>
      <c r="P62" s="2"/>
    </row>
    <row r="63" spans="1:16" s="3" customFormat="1" ht="15" customHeight="1">
      <c r="A63" s="602"/>
      <c r="B63" s="119"/>
      <c r="C63" s="28">
        <f t="shared" si="2"/>
        <v>0</v>
      </c>
      <c r="D63" s="5"/>
      <c r="E63" s="5"/>
      <c r="F63" s="228"/>
      <c r="G63" s="2"/>
      <c r="H63" s="2"/>
      <c r="I63" s="2"/>
      <c r="J63" s="2"/>
      <c r="K63" s="2"/>
      <c r="L63" s="2"/>
      <c r="M63" s="2"/>
      <c r="N63" s="2"/>
      <c r="O63" s="2"/>
      <c r="P63" s="2"/>
    </row>
    <row r="64" spans="1:16" s="3" customFormat="1" ht="15" customHeight="1">
      <c r="A64" s="603"/>
      <c r="B64" s="120" t="s">
        <v>171</v>
      </c>
      <c r="C64" s="28">
        <f t="shared" si="2"/>
        <v>0</v>
      </c>
      <c r="D64" s="26">
        <f>SUM(D55:D63)</f>
        <v>0</v>
      </c>
      <c r="E64" s="26">
        <f>SUM(E55:E63)</f>
        <v>0</v>
      </c>
      <c r="F64" s="228"/>
      <c r="G64" s="2"/>
      <c r="H64" s="2"/>
      <c r="I64" s="2"/>
      <c r="J64" s="2"/>
      <c r="K64" s="2"/>
      <c r="L64" s="2"/>
      <c r="M64" s="2"/>
      <c r="N64" s="2"/>
      <c r="O64" s="2"/>
      <c r="P64" s="2"/>
    </row>
    <row r="65" spans="1:29" s="3" customFormat="1" ht="18" customHeight="1">
      <c r="A65" s="592" t="s">
        <v>172</v>
      </c>
      <c r="B65" s="593"/>
      <c r="C65" s="28">
        <f t="shared" si="2"/>
        <v>0</v>
      </c>
      <c r="D65" s="30">
        <f>+D54-D64</f>
        <v>0</v>
      </c>
      <c r="E65" s="30">
        <f>+E54-E64</f>
        <v>0</v>
      </c>
      <c r="F65" s="228"/>
      <c r="G65" s="2"/>
      <c r="H65" s="2"/>
      <c r="I65" s="2"/>
      <c r="J65" s="2"/>
      <c r="K65" s="2"/>
      <c r="L65" s="2"/>
      <c r="M65" s="2"/>
      <c r="N65" s="2"/>
      <c r="O65" s="2"/>
      <c r="P65" s="2"/>
    </row>
    <row r="66" spans="1:29" s="27" customFormat="1" hidden="1">
      <c r="A66" s="58"/>
      <c r="B66" s="59" t="s">
        <v>218</v>
      </c>
      <c r="C66" s="85"/>
      <c r="D66" s="60">
        <f>+D52-D55-D56-D57</f>
        <v>0</v>
      </c>
      <c r="E66" s="60">
        <f>+E52-E55-E56-E57</f>
        <v>0</v>
      </c>
      <c r="F66" s="60" t="e">
        <f t="shared" ref="F66:R66" si="4">+#REF!-#REF!-#REF!-#REF!</f>
        <v>#REF!</v>
      </c>
      <c r="G66" s="60" t="e">
        <f t="shared" si="4"/>
        <v>#REF!</v>
      </c>
      <c r="H66" s="115" t="e">
        <f t="shared" si="4"/>
        <v>#REF!</v>
      </c>
      <c r="I66" s="115" t="e">
        <f t="shared" si="4"/>
        <v>#REF!</v>
      </c>
      <c r="J66" s="115" t="e">
        <f t="shared" si="4"/>
        <v>#REF!</v>
      </c>
      <c r="K66" s="115" t="e">
        <f t="shared" si="4"/>
        <v>#REF!</v>
      </c>
      <c r="L66" s="115" t="e">
        <f t="shared" si="4"/>
        <v>#REF!</v>
      </c>
      <c r="M66" s="115" t="e">
        <f t="shared" si="4"/>
        <v>#REF!</v>
      </c>
      <c r="N66" s="115" t="e">
        <f t="shared" si="4"/>
        <v>#REF!</v>
      </c>
      <c r="O66" s="115" t="e">
        <f t="shared" si="4"/>
        <v>#REF!</v>
      </c>
      <c r="P66" s="115" t="e">
        <f t="shared" si="4"/>
        <v>#REF!</v>
      </c>
      <c r="Q66" s="115" t="e">
        <f t="shared" si="4"/>
        <v>#REF!</v>
      </c>
      <c r="R66" s="115" t="e">
        <f t="shared" si="4"/>
        <v>#REF!</v>
      </c>
      <c r="S66" s="25"/>
      <c r="T66" s="25"/>
      <c r="U66" s="25"/>
      <c r="V66" s="25"/>
      <c r="W66" s="25"/>
      <c r="X66" s="25"/>
      <c r="Y66" s="25"/>
      <c r="Z66" s="25"/>
      <c r="AA66" s="25"/>
      <c r="AB66" s="25"/>
      <c r="AC66" s="25"/>
    </row>
    <row r="67" spans="1:29" s="3" customFormat="1" hidden="1">
      <c r="A67" s="74"/>
      <c r="B67" s="73" t="s">
        <v>219</v>
      </c>
      <c r="C67" s="86"/>
      <c r="D67" s="189">
        <f>+Start初期記入!R16</f>
        <v>0</v>
      </c>
      <c r="E67" s="189">
        <f>+Start初期記入!R17</f>
        <v>0</v>
      </c>
      <c r="F67" s="189" t="e">
        <f>+Start初期記入!#REF!</f>
        <v>#REF!</v>
      </c>
      <c r="G67" s="189" t="e">
        <f>+Start初期記入!#REF!</f>
        <v>#REF!</v>
      </c>
      <c r="H67" s="190" t="e">
        <f>+Start初期記入!#REF!</f>
        <v>#REF!</v>
      </c>
      <c r="I67" s="190" t="e">
        <f>+Start初期記入!#REF!</f>
        <v>#REF!</v>
      </c>
      <c r="J67" s="190" t="e">
        <f>+Start初期記入!#REF!</f>
        <v>#REF!</v>
      </c>
      <c r="K67" s="190" t="e">
        <f>+Start初期記入!#REF!</f>
        <v>#REF!</v>
      </c>
      <c r="L67" s="190" t="e">
        <f>+Start初期記入!#REF!</f>
        <v>#REF!</v>
      </c>
      <c r="M67" s="190" t="e">
        <f>+Start初期記入!#REF!</f>
        <v>#REF!</v>
      </c>
      <c r="N67" s="190" t="e">
        <f>+Start初期記入!#REF!</f>
        <v>#REF!</v>
      </c>
      <c r="O67" s="190" t="e">
        <f>+Start初期記入!#REF!</f>
        <v>#REF!</v>
      </c>
      <c r="P67" s="190" t="e">
        <f>+Start初期記入!#REF!</f>
        <v>#REF!</v>
      </c>
      <c r="Q67" s="190" t="e">
        <f>+Start初期記入!#REF!</f>
        <v>#REF!</v>
      </c>
      <c r="R67" s="190" t="e">
        <f>+Start初期記入!#REF!</f>
        <v>#REF!</v>
      </c>
      <c r="S67" s="2"/>
      <c r="T67" s="2"/>
      <c r="U67" s="2"/>
      <c r="V67" s="2"/>
      <c r="W67" s="2"/>
      <c r="X67" s="2"/>
      <c r="Y67" s="2"/>
      <c r="Z67" s="2"/>
      <c r="AA67" s="2"/>
      <c r="AB67" s="2"/>
      <c r="AC67" s="2"/>
    </row>
    <row r="68" spans="1:29" s="3" customFormat="1" hidden="1">
      <c r="A68" s="6"/>
      <c r="B68" s="6"/>
      <c r="C68" s="7"/>
      <c r="D68" s="7"/>
      <c r="E68" s="7"/>
      <c r="F68" s="7"/>
      <c r="G68" s="7"/>
      <c r="H68" s="7"/>
      <c r="I68" s="7"/>
      <c r="J68" s="7"/>
      <c r="K68" s="7"/>
      <c r="L68" s="7"/>
      <c r="M68" s="7"/>
      <c r="N68" s="7"/>
      <c r="O68" s="7"/>
      <c r="P68" s="7"/>
      <c r="Q68" s="7"/>
      <c r="R68" s="7"/>
      <c r="S68" s="2"/>
      <c r="T68" s="2"/>
      <c r="U68" s="2"/>
      <c r="V68" s="2"/>
      <c r="W68" s="2"/>
      <c r="X68" s="2"/>
      <c r="Y68" s="2"/>
      <c r="Z68" s="2"/>
      <c r="AA68" s="2"/>
      <c r="AB68" s="2"/>
      <c r="AC68" s="29"/>
    </row>
    <row r="69" spans="1:29" s="3" customFormat="1" hidden="1">
      <c r="A69" s="6"/>
      <c r="B69" s="4" t="s">
        <v>151</v>
      </c>
      <c r="C69" s="4" t="s">
        <v>153</v>
      </c>
      <c r="D69" s="7"/>
      <c r="E69" s="7"/>
      <c r="F69" s="7"/>
      <c r="G69" s="7"/>
      <c r="H69" s="7"/>
      <c r="I69" s="7"/>
      <c r="J69" s="7"/>
      <c r="K69" s="7"/>
      <c r="L69" s="7"/>
      <c r="M69" s="7"/>
      <c r="N69" s="7"/>
      <c r="O69" s="7"/>
      <c r="P69" s="7"/>
      <c r="Q69" s="7"/>
      <c r="R69" s="7"/>
      <c r="S69" s="2"/>
      <c r="T69" s="2"/>
      <c r="U69" s="2"/>
      <c r="V69" s="2"/>
      <c r="W69" s="2"/>
      <c r="X69" s="2"/>
      <c r="Y69" s="2"/>
      <c r="Z69" s="2"/>
      <c r="AA69" s="2"/>
      <c r="AB69" s="2"/>
      <c r="AC69" s="29"/>
    </row>
    <row r="70" spans="1:29" s="3" customFormat="1" hidden="1">
      <c r="A70" s="46"/>
      <c r="B70" s="4" t="s">
        <v>152</v>
      </c>
      <c r="C70" s="4" t="s">
        <v>222</v>
      </c>
      <c r="D70" s="47"/>
      <c r="E70" s="47"/>
      <c r="F70" s="47"/>
      <c r="G70" s="47"/>
      <c r="H70" s="47"/>
      <c r="I70" s="47"/>
      <c r="J70" s="47"/>
      <c r="K70" s="47"/>
      <c r="L70" s="47"/>
      <c r="M70" s="47"/>
      <c r="N70" s="47"/>
      <c r="O70" s="47"/>
      <c r="P70" s="47"/>
      <c r="Q70" s="47"/>
      <c r="R70" s="47"/>
      <c r="S70" s="47"/>
      <c r="T70" s="47"/>
      <c r="U70" s="48"/>
      <c r="V70" s="2"/>
      <c r="W70" s="2"/>
      <c r="X70" s="2"/>
      <c r="Y70" s="2"/>
      <c r="Z70" s="2"/>
      <c r="AA70" s="2"/>
      <c r="AB70" s="2"/>
      <c r="AC70" s="2"/>
    </row>
    <row r="71" spans="1:29" s="3" customFormat="1" ht="14.25" hidden="1">
      <c r="B71" s="4" t="s">
        <v>223</v>
      </c>
      <c r="D71" s="50"/>
      <c r="E71" s="7"/>
      <c r="F71" s="7"/>
      <c r="G71" s="7"/>
      <c r="H71" s="7"/>
      <c r="I71" s="7"/>
      <c r="J71" s="7"/>
      <c r="K71" s="7"/>
      <c r="L71" s="7"/>
      <c r="M71" s="7"/>
      <c r="N71" s="7"/>
      <c r="O71" s="7"/>
      <c r="P71" s="7"/>
      <c r="Q71" s="7"/>
      <c r="R71" s="7"/>
      <c r="S71" s="7"/>
      <c r="T71" s="2"/>
      <c r="U71" s="2"/>
      <c r="V71" s="2"/>
      <c r="W71" s="2"/>
      <c r="X71" s="2"/>
      <c r="Y71" s="2"/>
      <c r="Z71" s="2"/>
      <c r="AA71" s="2"/>
      <c r="AB71" s="2"/>
      <c r="AC71" s="2"/>
    </row>
    <row r="72" spans="1:29" s="3" customFormat="1" ht="14.25" hidden="1">
      <c r="D72" s="52"/>
      <c r="E72" s="52"/>
      <c r="F72" s="52"/>
      <c r="G72" s="52"/>
      <c r="H72" s="52"/>
      <c r="I72" s="52"/>
      <c r="J72" s="52"/>
      <c r="K72" s="52"/>
      <c r="L72" s="52"/>
      <c r="M72" s="52"/>
      <c r="N72" s="52"/>
      <c r="O72" s="52"/>
      <c r="P72" s="52"/>
      <c r="Q72" s="52"/>
      <c r="R72" s="52"/>
      <c r="S72" s="52"/>
      <c r="T72" s="52"/>
      <c r="U72" s="52"/>
      <c r="V72" s="52"/>
      <c r="W72" s="52"/>
      <c r="X72" s="52"/>
      <c r="Y72" s="52"/>
      <c r="Z72" s="52"/>
      <c r="AA72" s="52"/>
      <c r="AB72" s="52"/>
      <c r="AC72" s="52"/>
    </row>
    <row r="73" spans="1:29" s="3" customFormat="1" ht="46.5" customHeight="1">
      <c r="B73" s="230" t="s">
        <v>224</v>
      </c>
      <c r="D73" s="52"/>
      <c r="E73" s="52"/>
      <c r="F73" s="52"/>
      <c r="G73" s="52"/>
      <c r="H73" s="244" t="str">
        <f>+H94</f>
        <v>平成22年1月分</v>
      </c>
      <c r="I73" s="52"/>
      <c r="J73" s="52"/>
      <c r="K73" s="52"/>
      <c r="L73" s="52"/>
      <c r="M73" s="52"/>
      <c r="N73" s="52"/>
      <c r="O73" s="52"/>
      <c r="P73" s="52"/>
      <c r="Q73" s="52"/>
      <c r="R73" s="52"/>
      <c r="S73" s="52"/>
      <c r="T73" s="52"/>
      <c r="U73" s="52"/>
      <c r="V73" s="52"/>
      <c r="W73" s="52"/>
      <c r="X73" s="52"/>
      <c r="Y73" s="52"/>
      <c r="Z73" s="52"/>
      <c r="AA73" s="52"/>
      <c r="AB73" s="52"/>
      <c r="AC73" s="52"/>
    </row>
    <row r="74" spans="1:29" s="3" customFormat="1" ht="14.25">
      <c r="B74" s="128" t="s">
        <v>225</v>
      </c>
      <c r="C74" s="127"/>
      <c r="D74" s="52"/>
      <c r="E74" s="604" t="s">
        <v>226</v>
      </c>
      <c r="F74" s="605"/>
      <c r="G74" s="606" t="s">
        <v>227</v>
      </c>
      <c r="H74" s="606"/>
      <c r="I74" s="52"/>
      <c r="J74" s="52"/>
      <c r="K74" s="52"/>
      <c r="L74" s="52"/>
      <c r="M74" s="52"/>
      <c r="N74" s="52"/>
      <c r="O74" s="52"/>
      <c r="P74" s="52"/>
      <c r="Q74" s="52"/>
      <c r="R74" s="52"/>
      <c r="S74" s="52"/>
      <c r="T74" s="52"/>
      <c r="U74" s="52"/>
      <c r="V74" s="52"/>
      <c r="W74" s="52"/>
      <c r="X74" s="52"/>
      <c r="Y74" s="52"/>
      <c r="Z74" s="52"/>
      <c r="AA74" s="52"/>
      <c r="AB74" s="52"/>
      <c r="AC74" s="52"/>
    </row>
    <row r="75" spans="1:29" s="3" customFormat="1" ht="14.25">
      <c r="B75" s="229">
        <v>10000</v>
      </c>
      <c r="C75" s="126">
        <f>E91*10000</f>
        <v>0</v>
      </c>
      <c r="D75" s="52"/>
      <c r="E75" s="49" t="s">
        <v>146</v>
      </c>
      <c r="F75" s="126">
        <f>+C14+C54</f>
        <v>9368</v>
      </c>
      <c r="G75" s="197" t="str">
        <f t="shared" ref="G75:G79" si="5">+B55</f>
        <v>健康保険</v>
      </c>
      <c r="H75" s="191">
        <f t="shared" ref="H75:H83" si="6">+C15+C55</f>
        <v>0</v>
      </c>
      <c r="I75" s="52"/>
      <c r="J75" s="52"/>
      <c r="K75" s="52"/>
      <c r="L75" s="52"/>
      <c r="M75" s="52"/>
      <c r="N75" s="52"/>
      <c r="O75" s="52"/>
      <c r="P75" s="52"/>
      <c r="Q75" s="52"/>
      <c r="R75" s="52"/>
      <c r="S75" s="52"/>
      <c r="T75" s="52"/>
      <c r="U75" s="52"/>
      <c r="V75" s="52"/>
      <c r="W75" s="52"/>
      <c r="X75" s="52"/>
      <c r="Y75" s="52"/>
      <c r="Z75" s="52"/>
      <c r="AA75" s="52"/>
      <c r="AB75" s="52"/>
      <c r="AC75" s="52"/>
    </row>
    <row r="76" spans="1:29" s="3" customFormat="1" ht="14.25">
      <c r="B76" s="229">
        <v>5000</v>
      </c>
      <c r="C76" s="126">
        <f>+G91*5000</f>
        <v>5000</v>
      </c>
      <c r="D76" s="52"/>
      <c r="E76" s="49" t="s">
        <v>228</v>
      </c>
      <c r="F76" s="126">
        <f>+C24+C64</f>
        <v>37</v>
      </c>
      <c r="G76" s="197" t="str">
        <f t="shared" si="5"/>
        <v>厚生年金</v>
      </c>
      <c r="H76" s="191">
        <f t="shared" si="6"/>
        <v>0</v>
      </c>
      <c r="I76" s="52"/>
      <c r="J76" s="52"/>
      <c r="K76" s="52"/>
      <c r="L76" s="52"/>
      <c r="M76" s="52"/>
      <c r="N76" s="52"/>
      <c r="O76" s="52"/>
      <c r="P76" s="52"/>
      <c r="Q76" s="52"/>
      <c r="R76" s="52"/>
      <c r="S76" s="52"/>
      <c r="T76" s="52"/>
      <c r="U76" s="52"/>
      <c r="V76" s="52"/>
      <c r="W76" s="52"/>
      <c r="X76" s="52"/>
      <c r="Y76" s="52"/>
      <c r="Z76" s="52"/>
      <c r="AA76" s="52"/>
      <c r="AB76" s="52"/>
      <c r="AC76" s="52"/>
    </row>
    <row r="77" spans="1:29" s="3" customFormat="1" ht="14.25">
      <c r="B77" s="229">
        <v>1000</v>
      </c>
      <c r="C77" s="126">
        <f>I91*1000</f>
        <v>4000</v>
      </c>
      <c r="D77" s="52"/>
      <c r="E77" s="49" t="s">
        <v>229</v>
      </c>
      <c r="F77" s="126">
        <f>+F75-F76</f>
        <v>9331</v>
      </c>
      <c r="G77" s="197" t="str">
        <f t="shared" si="5"/>
        <v>雇用保険</v>
      </c>
      <c r="H77" s="191">
        <f t="shared" si="6"/>
        <v>37</v>
      </c>
      <c r="I77" s="52"/>
      <c r="J77" s="52"/>
      <c r="K77" s="52"/>
      <c r="L77" s="52"/>
      <c r="M77" s="52"/>
      <c r="N77" s="52"/>
      <c r="O77" s="52"/>
      <c r="P77" s="52"/>
      <c r="Q77" s="52"/>
      <c r="R77" s="52"/>
      <c r="S77" s="52"/>
      <c r="T77" s="52"/>
      <c r="U77" s="52"/>
      <c r="V77" s="52"/>
      <c r="W77" s="52"/>
      <c r="X77" s="52"/>
      <c r="Y77" s="52"/>
      <c r="Z77" s="52"/>
      <c r="AA77" s="52"/>
      <c r="AB77" s="52"/>
      <c r="AC77" s="52"/>
    </row>
    <row r="78" spans="1:29" s="3" customFormat="1" ht="14.25">
      <c r="B78" s="229">
        <v>500</v>
      </c>
      <c r="C78" s="126">
        <f>K91*500</f>
        <v>0</v>
      </c>
      <c r="D78" s="52"/>
      <c r="E78" s="198"/>
      <c r="F78" s="199"/>
      <c r="G78" s="197" t="str">
        <f t="shared" si="5"/>
        <v>所得税</v>
      </c>
      <c r="H78" s="191">
        <f t="shared" si="6"/>
        <v>0</v>
      </c>
      <c r="I78" s="52"/>
      <c r="J78" s="52"/>
      <c r="K78" s="52"/>
      <c r="L78" s="52"/>
      <c r="M78" s="52"/>
      <c r="N78" s="52"/>
      <c r="O78" s="52"/>
      <c r="P78" s="52"/>
      <c r="Q78" s="52"/>
      <c r="R78" s="52"/>
      <c r="S78" s="52"/>
      <c r="T78" s="52"/>
      <c r="U78" s="52"/>
      <c r="V78" s="52"/>
      <c r="W78" s="52"/>
      <c r="X78" s="52"/>
      <c r="Y78" s="52"/>
      <c r="Z78" s="52"/>
      <c r="AA78" s="52"/>
      <c r="AB78" s="52"/>
      <c r="AC78" s="52"/>
    </row>
    <row r="79" spans="1:29" s="3" customFormat="1" ht="14.25">
      <c r="B79" s="229">
        <v>100</v>
      </c>
      <c r="C79" s="126">
        <f>M91*100</f>
        <v>300</v>
      </c>
      <c r="D79" s="52"/>
      <c r="E79" s="198"/>
      <c r="F79" s="199"/>
      <c r="G79" s="197" t="str">
        <f t="shared" si="5"/>
        <v>住民税</v>
      </c>
      <c r="H79" s="191">
        <f t="shared" si="6"/>
        <v>0</v>
      </c>
      <c r="I79" s="52"/>
      <c r="J79" s="52"/>
      <c r="K79" s="52"/>
      <c r="L79" s="52"/>
      <c r="M79" s="52"/>
      <c r="N79" s="52"/>
      <c r="O79" s="52"/>
      <c r="P79" s="52"/>
      <c r="Q79" s="52"/>
      <c r="R79" s="52"/>
      <c r="S79" s="52"/>
      <c r="T79" s="52"/>
      <c r="U79" s="52"/>
      <c r="V79" s="52"/>
      <c r="W79" s="52"/>
      <c r="X79" s="52"/>
      <c r="Y79" s="52"/>
      <c r="Z79" s="52"/>
      <c r="AA79" s="52"/>
      <c r="AB79" s="52"/>
      <c r="AC79" s="52"/>
    </row>
    <row r="80" spans="1:29" s="3" customFormat="1" ht="13.5" customHeight="1">
      <c r="B80" s="229">
        <v>50</v>
      </c>
      <c r="C80" s="126">
        <f>O91*50</f>
        <v>0</v>
      </c>
      <c r="D80" s="52"/>
      <c r="E80" s="198"/>
      <c r="F80" s="199"/>
      <c r="G80" s="197">
        <f t="shared" ref="G80:G83" si="7">+B20</f>
        <v>0</v>
      </c>
      <c r="H80" s="191">
        <f t="shared" si="6"/>
        <v>0</v>
      </c>
      <c r="I80" s="52"/>
      <c r="J80" s="52"/>
      <c r="K80" s="52"/>
      <c r="L80" s="52"/>
      <c r="M80" s="52"/>
      <c r="N80" s="52"/>
      <c r="O80" s="52"/>
      <c r="P80" s="52"/>
      <c r="Q80" s="52"/>
      <c r="R80" s="52"/>
      <c r="S80" s="52"/>
      <c r="T80" s="52"/>
      <c r="U80" s="52"/>
      <c r="V80" s="52"/>
      <c r="W80" s="52"/>
      <c r="X80" s="52"/>
      <c r="Y80" s="52"/>
      <c r="Z80" s="52"/>
      <c r="AA80" s="52"/>
      <c r="AB80" s="52"/>
      <c r="AC80" s="52"/>
    </row>
    <row r="81" spans="1:29" s="3" customFormat="1" ht="14.25">
      <c r="B81" s="229">
        <v>10</v>
      </c>
      <c r="C81" s="126">
        <f>Q91*10</f>
        <v>30</v>
      </c>
      <c r="D81" s="52"/>
      <c r="E81" s="594"/>
      <c r="F81" s="595"/>
      <c r="G81" s="197">
        <f t="shared" si="7"/>
        <v>0</v>
      </c>
      <c r="H81" s="294">
        <f t="shared" si="6"/>
        <v>0</v>
      </c>
      <c r="I81" s="52"/>
      <c r="J81" s="52"/>
      <c r="K81" s="52"/>
      <c r="L81" s="52"/>
      <c r="M81" s="52"/>
      <c r="N81" s="52"/>
      <c r="O81" s="52"/>
      <c r="P81" s="52"/>
      <c r="Q81" s="52"/>
      <c r="R81" s="52"/>
      <c r="S81" s="52"/>
      <c r="T81" s="52"/>
      <c r="U81" s="52"/>
      <c r="V81" s="53"/>
      <c r="W81" s="53"/>
      <c r="X81" s="53"/>
      <c r="Y81" s="53"/>
      <c r="Z81" s="53"/>
      <c r="AA81" s="53"/>
      <c r="AB81" s="53"/>
      <c r="AC81" s="53"/>
    </row>
    <row r="82" spans="1:29" s="3" customFormat="1" ht="14.25">
      <c r="A82" s="6"/>
      <c r="B82" s="229">
        <v>5</v>
      </c>
      <c r="C82" s="126">
        <f>S91*5</f>
        <v>0</v>
      </c>
      <c r="D82" s="52"/>
      <c r="E82" s="52"/>
      <c r="F82" s="52"/>
      <c r="G82" s="197">
        <f t="shared" si="7"/>
        <v>0</v>
      </c>
      <c r="H82" s="329">
        <f t="shared" si="6"/>
        <v>0</v>
      </c>
      <c r="I82" s="52"/>
      <c r="J82" s="52"/>
      <c r="K82" s="52"/>
      <c r="L82" s="52"/>
      <c r="M82" s="52"/>
      <c r="N82" s="52"/>
      <c r="O82" s="52"/>
      <c r="P82" s="52"/>
      <c r="Q82" s="52"/>
      <c r="R82" s="52"/>
      <c r="S82" s="52"/>
      <c r="T82" s="52"/>
      <c r="U82" s="52"/>
      <c r="V82" s="52"/>
      <c r="W82" s="52"/>
      <c r="X82" s="52"/>
      <c r="Y82" s="52"/>
      <c r="Z82" s="52"/>
      <c r="AA82" s="52"/>
      <c r="AB82" s="52"/>
      <c r="AC82" s="52"/>
    </row>
    <row r="83" spans="1:29" s="3" customFormat="1" ht="14.25">
      <c r="A83" s="6"/>
      <c r="B83" s="229">
        <v>1</v>
      </c>
      <c r="C83" s="126">
        <f>+U91</f>
        <v>1</v>
      </c>
      <c r="D83" s="52"/>
      <c r="E83" s="52"/>
      <c r="F83" s="52"/>
      <c r="G83" s="197">
        <f t="shared" si="7"/>
        <v>0</v>
      </c>
      <c r="H83" s="329">
        <f t="shared" si="6"/>
        <v>0</v>
      </c>
      <c r="I83" s="52"/>
      <c r="J83" s="52"/>
      <c r="K83" s="52"/>
      <c r="L83" s="52"/>
      <c r="M83" s="52"/>
      <c r="N83" s="52"/>
      <c r="O83" s="52"/>
      <c r="P83" s="52"/>
      <c r="Q83" s="52"/>
      <c r="R83" s="52"/>
      <c r="S83" s="52"/>
      <c r="T83" s="52"/>
      <c r="U83" s="52"/>
      <c r="V83" s="52"/>
      <c r="W83" s="52"/>
      <c r="X83" s="52"/>
      <c r="Y83" s="52"/>
      <c r="Z83" s="52"/>
      <c r="AA83" s="52"/>
      <c r="AB83" s="52"/>
      <c r="AC83" s="52"/>
    </row>
    <row r="84" spans="1:29" s="3" customFormat="1" ht="14.25">
      <c r="A84" s="6"/>
      <c r="B84" s="125" t="s">
        <v>230</v>
      </c>
      <c r="C84" s="126">
        <f>SUM(C75:C83)</f>
        <v>9331</v>
      </c>
      <c r="D84" s="52"/>
      <c r="E84" s="52"/>
      <c r="F84" s="52"/>
      <c r="G84" s="328" t="s">
        <v>165</v>
      </c>
      <c r="H84" s="327">
        <f>SUM(H75:H83)</f>
        <v>37</v>
      </c>
      <c r="I84" s="52"/>
      <c r="J84" s="52"/>
      <c r="K84" s="52"/>
      <c r="L84" s="52"/>
      <c r="M84" s="52"/>
      <c r="N84" s="52"/>
      <c r="O84" s="52"/>
      <c r="P84" s="52"/>
      <c r="Q84" s="52"/>
      <c r="R84" s="52"/>
      <c r="S84" s="52"/>
      <c r="T84" s="52"/>
      <c r="U84" s="52"/>
      <c r="V84" s="52"/>
      <c r="W84" s="52"/>
      <c r="X84" s="52"/>
      <c r="Y84" s="52"/>
      <c r="Z84" s="52"/>
      <c r="AA84" s="52"/>
      <c r="AB84" s="52"/>
      <c r="AC84" s="52"/>
    </row>
    <row r="85" spans="1:29" s="3" customFormat="1" ht="14.25" hidden="1">
      <c r="A85" s="6"/>
      <c r="D85" s="135"/>
      <c r="E85" s="136">
        <v>10000</v>
      </c>
      <c r="F85" s="137" t="s">
        <v>147</v>
      </c>
      <c r="G85" s="136">
        <v>5000</v>
      </c>
      <c r="H85" s="137" t="s">
        <v>147</v>
      </c>
      <c r="I85" s="136">
        <v>1000</v>
      </c>
      <c r="J85" s="137" t="s">
        <v>147</v>
      </c>
      <c r="K85" s="136">
        <v>500</v>
      </c>
      <c r="L85" s="137" t="s">
        <v>147</v>
      </c>
      <c r="M85" s="136">
        <v>100</v>
      </c>
      <c r="N85" s="137" t="s">
        <v>147</v>
      </c>
      <c r="O85" s="136">
        <v>50</v>
      </c>
      <c r="P85" s="137" t="s">
        <v>147</v>
      </c>
      <c r="Q85" s="136">
        <v>10</v>
      </c>
      <c r="R85" s="137" t="s">
        <v>147</v>
      </c>
      <c r="S85" s="136">
        <v>5</v>
      </c>
      <c r="T85" s="137" t="s">
        <v>147</v>
      </c>
      <c r="U85" s="136">
        <v>1</v>
      </c>
      <c r="V85" s="135"/>
      <c r="W85" s="52"/>
      <c r="X85" s="52"/>
      <c r="Y85" s="52"/>
      <c r="Z85" s="52"/>
      <c r="AA85" s="52"/>
      <c r="AB85" s="52"/>
      <c r="AC85" s="52"/>
    </row>
    <row r="86" spans="1:29" s="3" customFormat="1" ht="14.25" hidden="1">
      <c r="A86" s="6"/>
      <c r="C86" s="261" t="str">
        <f>+Start初期記入!N10</f>
        <v>岡本太郎</v>
      </c>
      <c r="D86" s="140">
        <f>IF(Start初期記入!$T10=FALSE,+D$25,0)</f>
        <v>9331</v>
      </c>
      <c r="E86" s="140">
        <f t="shared" ref="E86:E89" si="8">ROUNDDOWN((D86/$E$85),0)</f>
        <v>0</v>
      </c>
      <c r="F86" s="140">
        <f t="shared" ref="F86:F89" si="9">D86-$E$85*E86</f>
        <v>9331</v>
      </c>
      <c r="G86" s="140">
        <f t="shared" ref="G86:G89" si="10">ROUNDDOWN((F86/$G$85),0)</f>
        <v>1</v>
      </c>
      <c r="H86" s="140">
        <f t="shared" ref="H86:H89" si="11">F86-$G$85*G86</f>
        <v>4331</v>
      </c>
      <c r="I86" s="140">
        <f t="shared" ref="I86:I89" si="12">ROUNDDOWN((H86/$I$85),0)</f>
        <v>4</v>
      </c>
      <c r="J86" s="140">
        <f t="shared" ref="J86:J89" si="13">H86-$I$85*I86</f>
        <v>331</v>
      </c>
      <c r="K86" s="140">
        <f t="shared" ref="K86:K89" si="14">ROUNDDOWN((J86/$K$85),0)</f>
        <v>0</v>
      </c>
      <c r="L86" s="140">
        <f t="shared" ref="L86:L89" si="15">J86-$K$85*K86</f>
        <v>331</v>
      </c>
      <c r="M86" s="140">
        <f t="shared" ref="M86:M89" si="16">ROUNDDOWN((L86/$M$85),0)</f>
        <v>3</v>
      </c>
      <c r="N86" s="140">
        <f t="shared" ref="N86:N89" si="17">L86-$M$85*M86</f>
        <v>31</v>
      </c>
      <c r="O86" s="140">
        <f t="shared" ref="O86:O89" si="18">ROUNDDOWN((N86/$O$85),0)</f>
        <v>0</v>
      </c>
      <c r="P86" s="140">
        <f t="shared" ref="P86:P89" si="19">N86-$O$85*O86</f>
        <v>31</v>
      </c>
      <c r="Q86" s="140">
        <f t="shared" ref="Q86:Q89" si="20">ROUNDDOWN((P86/$Q$85),0)</f>
        <v>3</v>
      </c>
      <c r="R86" s="140">
        <f t="shared" ref="R86:R89" si="21">P86-$Q$85*Q86</f>
        <v>1</v>
      </c>
      <c r="S86" s="140">
        <f t="shared" ref="S86:S89" si="22">ROUNDDOWN((R86/$S$85),0)</f>
        <v>0</v>
      </c>
      <c r="T86" s="140">
        <f t="shared" ref="T86:T89" si="23">R86-$S$85*S86</f>
        <v>1</v>
      </c>
      <c r="U86" s="140">
        <f t="shared" ref="U86:U89" si="24">ROUNDDOWN((T86/$U$85),0)</f>
        <v>1</v>
      </c>
      <c r="V86" s="135"/>
      <c r="W86" s="52"/>
      <c r="X86" s="52"/>
      <c r="Y86" s="52"/>
      <c r="Z86" s="52"/>
      <c r="AA86" s="52"/>
      <c r="AB86" s="52"/>
      <c r="AC86" s="52"/>
    </row>
    <row r="87" spans="1:29" s="3" customFormat="1" hidden="1">
      <c r="A87" s="6"/>
      <c r="C87" s="261" t="str">
        <f>+Start初期記入!N11</f>
        <v>b</v>
      </c>
      <c r="D87" s="140">
        <f>IF(Start初期記入!$T11=FALSE,+E$25,0)</f>
        <v>0</v>
      </c>
      <c r="E87" s="140">
        <f t="shared" si="8"/>
        <v>0</v>
      </c>
      <c r="F87" s="140">
        <f t="shared" si="9"/>
        <v>0</v>
      </c>
      <c r="G87" s="140">
        <f t="shared" si="10"/>
        <v>0</v>
      </c>
      <c r="H87" s="140">
        <f t="shared" si="11"/>
        <v>0</v>
      </c>
      <c r="I87" s="140">
        <f t="shared" si="12"/>
        <v>0</v>
      </c>
      <c r="J87" s="140">
        <f t="shared" si="13"/>
        <v>0</v>
      </c>
      <c r="K87" s="140">
        <f t="shared" si="14"/>
        <v>0</v>
      </c>
      <c r="L87" s="140">
        <f t="shared" si="15"/>
        <v>0</v>
      </c>
      <c r="M87" s="140">
        <f t="shared" si="16"/>
        <v>0</v>
      </c>
      <c r="N87" s="140">
        <f t="shared" si="17"/>
        <v>0</v>
      </c>
      <c r="O87" s="140">
        <f t="shared" si="18"/>
        <v>0</v>
      </c>
      <c r="P87" s="140">
        <f t="shared" si="19"/>
        <v>0</v>
      </c>
      <c r="Q87" s="140">
        <f t="shared" si="20"/>
        <v>0</v>
      </c>
      <c r="R87" s="140">
        <f t="shared" si="21"/>
        <v>0</v>
      </c>
      <c r="S87" s="140">
        <f t="shared" si="22"/>
        <v>0</v>
      </c>
      <c r="T87" s="140">
        <f t="shared" si="23"/>
        <v>0</v>
      </c>
      <c r="U87" s="140">
        <f t="shared" si="24"/>
        <v>0</v>
      </c>
      <c r="V87" s="135"/>
      <c r="W87" s="2"/>
      <c r="X87" s="2"/>
      <c r="Y87" s="2"/>
      <c r="Z87" s="2"/>
      <c r="AA87" s="2"/>
      <c r="AB87" s="2"/>
      <c r="AC87" s="25"/>
    </row>
    <row r="88" spans="1:29" s="3" customFormat="1" hidden="1">
      <c r="A88" s="6"/>
      <c r="B88" s="6"/>
      <c r="C88" s="262" t="str">
        <f>+Start初期記入!N16</f>
        <v>あ</v>
      </c>
      <c r="D88" s="140">
        <f>IF(Start初期記入!$T16=FALSE,+$D$65,0)</f>
        <v>0</v>
      </c>
      <c r="E88" s="140">
        <f t="shared" si="8"/>
        <v>0</v>
      </c>
      <c r="F88" s="140">
        <f t="shared" si="9"/>
        <v>0</v>
      </c>
      <c r="G88" s="140">
        <f t="shared" si="10"/>
        <v>0</v>
      </c>
      <c r="H88" s="140">
        <f t="shared" si="11"/>
        <v>0</v>
      </c>
      <c r="I88" s="140">
        <f t="shared" si="12"/>
        <v>0</v>
      </c>
      <c r="J88" s="140">
        <f t="shared" si="13"/>
        <v>0</v>
      </c>
      <c r="K88" s="140">
        <f t="shared" si="14"/>
        <v>0</v>
      </c>
      <c r="L88" s="140">
        <f t="shared" si="15"/>
        <v>0</v>
      </c>
      <c r="M88" s="140">
        <f t="shared" si="16"/>
        <v>0</v>
      </c>
      <c r="N88" s="140">
        <f t="shared" si="17"/>
        <v>0</v>
      </c>
      <c r="O88" s="140">
        <f t="shared" si="18"/>
        <v>0</v>
      </c>
      <c r="P88" s="140">
        <f t="shared" si="19"/>
        <v>0</v>
      </c>
      <c r="Q88" s="140">
        <f t="shared" si="20"/>
        <v>0</v>
      </c>
      <c r="R88" s="140">
        <f t="shared" si="21"/>
        <v>0</v>
      </c>
      <c r="S88" s="140">
        <f t="shared" si="22"/>
        <v>0</v>
      </c>
      <c r="T88" s="140">
        <f t="shared" si="23"/>
        <v>0</v>
      </c>
      <c r="U88" s="140">
        <f t="shared" si="24"/>
        <v>0</v>
      </c>
      <c r="V88" s="135"/>
      <c r="AC88" s="27"/>
    </row>
    <row r="89" spans="1:29" s="3" customFormat="1" hidden="1">
      <c r="A89" s="6"/>
      <c r="B89" s="6"/>
      <c r="C89" s="262" t="str">
        <f>+Start初期記入!N17</f>
        <v>い</v>
      </c>
      <c r="D89" s="140">
        <f>IF(Start初期記入!$T17=FALSE,+$E$65,0)</f>
        <v>0</v>
      </c>
      <c r="E89" s="140">
        <f t="shared" si="8"/>
        <v>0</v>
      </c>
      <c r="F89" s="140">
        <f t="shared" si="9"/>
        <v>0</v>
      </c>
      <c r="G89" s="140">
        <f t="shared" si="10"/>
        <v>0</v>
      </c>
      <c r="H89" s="140">
        <f t="shared" si="11"/>
        <v>0</v>
      </c>
      <c r="I89" s="140">
        <f t="shared" si="12"/>
        <v>0</v>
      </c>
      <c r="J89" s="140">
        <f t="shared" si="13"/>
        <v>0</v>
      </c>
      <c r="K89" s="140">
        <f t="shared" si="14"/>
        <v>0</v>
      </c>
      <c r="L89" s="140">
        <f t="shared" si="15"/>
        <v>0</v>
      </c>
      <c r="M89" s="140">
        <f t="shared" si="16"/>
        <v>0</v>
      </c>
      <c r="N89" s="140">
        <f t="shared" si="17"/>
        <v>0</v>
      </c>
      <c r="O89" s="140">
        <f t="shared" si="18"/>
        <v>0</v>
      </c>
      <c r="P89" s="140">
        <f t="shared" si="19"/>
        <v>0</v>
      </c>
      <c r="Q89" s="140">
        <f t="shared" si="20"/>
        <v>0</v>
      </c>
      <c r="R89" s="140">
        <f t="shared" si="21"/>
        <v>0</v>
      </c>
      <c r="S89" s="140">
        <f t="shared" si="22"/>
        <v>0</v>
      </c>
      <c r="T89" s="140">
        <f t="shared" si="23"/>
        <v>0</v>
      </c>
      <c r="U89" s="140">
        <f t="shared" si="24"/>
        <v>0</v>
      </c>
      <c r="V89" s="135"/>
      <c r="AC89" s="27"/>
    </row>
    <row r="90" spans="1:29" hidden="1">
      <c r="C90" s="262">
        <f>+Start初期記入!N18</f>
        <v>0</v>
      </c>
      <c r="D90" s="135"/>
      <c r="E90" s="135"/>
      <c r="F90" s="135"/>
      <c r="G90" s="135"/>
      <c r="H90" s="135"/>
      <c r="I90" s="135"/>
      <c r="J90" s="135"/>
      <c r="K90" s="135"/>
      <c r="L90" s="135"/>
      <c r="M90" s="135"/>
      <c r="N90" s="135"/>
      <c r="O90" s="135"/>
      <c r="P90" s="135"/>
      <c r="Q90" s="135"/>
      <c r="R90" s="135"/>
      <c r="S90" s="135"/>
      <c r="T90" s="135"/>
      <c r="U90" s="135"/>
      <c r="V90" s="135"/>
    </row>
    <row r="91" spans="1:29" hidden="1">
      <c r="D91" s="191">
        <f t="shared" ref="D91:G91" si="25">SUM(D86:D90)</f>
        <v>9331</v>
      </c>
      <c r="E91" s="191">
        <f t="shared" si="25"/>
        <v>0</v>
      </c>
      <c r="F91" s="135"/>
      <c r="G91" s="191">
        <f t="shared" si="25"/>
        <v>1</v>
      </c>
      <c r="H91" s="135"/>
      <c r="I91" s="191">
        <f t="shared" ref="I91:M91" si="26">SUM(I86:I90)</f>
        <v>4</v>
      </c>
      <c r="J91" s="135"/>
      <c r="K91" s="191">
        <f t="shared" si="26"/>
        <v>0</v>
      </c>
      <c r="L91" s="135"/>
      <c r="M91" s="191">
        <f t="shared" si="26"/>
        <v>3</v>
      </c>
      <c r="N91" s="135"/>
      <c r="O91" s="191">
        <f t="shared" ref="O91:S91" si="27">SUM(O86:O90)</f>
        <v>0</v>
      </c>
      <c r="P91" s="135"/>
      <c r="Q91" s="191">
        <f t="shared" si="27"/>
        <v>3</v>
      </c>
      <c r="R91" s="135"/>
      <c r="S91" s="191">
        <f t="shared" si="27"/>
        <v>0</v>
      </c>
      <c r="T91" s="135"/>
      <c r="U91" s="191">
        <f>SUM(U86:U90)</f>
        <v>1</v>
      </c>
      <c r="V91" s="135"/>
    </row>
    <row r="94" spans="1:29" ht="18.75" customHeight="1">
      <c r="E94" s="596" t="s">
        <v>231</v>
      </c>
      <c r="F94" s="596"/>
      <c r="G94" s="596"/>
      <c r="H94" s="211" t="str">
        <f>+時給明細書!G2</f>
        <v>平成22年1月分</v>
      </c>
      <c r="I94" s="200"/>
      <c r="J94" s="201" t="str">
        <f>+Start初期記入!X4</f>
        <v>会社名</v>
      </c>
    </row>
    <row r="95" spans="1:29" ht="8.25" customHeight="1"/>
    <row r="96" spans="1:29">
      <c r="E96" s="202" t="s">
        <v>232</v>
      </c>
      <c r="F96" s="202" t="s">
        <v>159</v>
      </c>
      <c r="G96" s="127" t="s">
        <v>233</v>
      </c>
      <c r="H96" s="202" t="s">
        <v>232</v>
      </c>
      <c r="I96" s="202" t="s">
        <v>159</v>
      </c>
      <c r="J96" s="127" t="s">
        <v>233</v>
      </c>
    </row>
    <row r="97" spans="5:10">
      <c r="E97" s="203" t="str">
        <f>+Start初期記入!N16</f>
        <v>あ</v>
      </c>
      <c r="F97" s="204">
        <f>IF(Start初期記入!$T$16=FALSE,0,+$D$65)</f>
        <v>0</v>
      </c>
      <c r="G97" s="205"/>
      <c r="H97" s="203" t="str">
        <f>+Start初期記入!N10</f>
        <v>岡本太郎</v>
      </c>
      <c r="I97" s="204">
        <f>IF(Start初期記入!$T$10=FALSE,0,+$D$25)</f>
        <v>0</v>
      </c>
      <c r="J97" s="205"/>
    </row>
    <row r="98" spans="5:10">
      <c r="E98" s="203" t="str">
        <f>+Start初期記入!N17</f>
        <v>い</v>
      </c>
      <c r="F98" s="204">
        <f>IF(Start初期記入!$T$17=FALSE,0,+$E$65)</f>
        <v>0</v>
      </c>
      <c r="G98" s="205"/>
      <c r="H98" s="203" t="str">
        <f>+Start初期記入!N11</f>
        <v>b</v>
      </c>
      <c r="I98" s="204">
        <f>IF(Start初期記入!$T$11=FALSE,0,+$E$25)</f>
        <v>0</v>
      </c>
      <c r="J98" s="205"/>
    </row>
    <row r="99" spans="5:10">
      <c r="H99" s="318"/>
    </row>
    <row r="100" spans="5:10">
      <c r="E100" s="207"/>
      <c r="F100" s="208" t="s">
        <v>171</v>
      </c>
      <c r="G100" s="207"/>
      <c r="H100" s="597">
        <f>+F97+F98+I97+I98</f>
        <v>0</v>
      </c>
      <c r="I100" s="597"/>
      <c r="J100" s="207"/>
    </row>
    <row r="101" spans="5:10">
      <c r="F101" s="206">
        <f>SUM(F97:F98)</f>
        <v>0</v>
      </c>
    </row>
    <row r="109" spans="5:10" ht="6.75" customHeight="1"/>
    <row r="115" ht="15" customHeight="1"/>
    <row r="138" ht="16.5" customHeight="1"/>
    <row r="139" hidden="1"/>
  </sheetData>
  <sheetProtection password="C7DC" sheet="1" objects="1" scenarios="1"/>
  <mergeCells count="14">
    <mergeCell ref="E81:F81"/>
    <mergeCell ref="E94:G94"/>
    <mergeCell ref="H100:I100"/>
    <mergeCell ref="A7:A14"/>
    <mergeCell ref="A15:A24"/>
    <mergeCell ref="A46:A54"/>
    <mergeCell ref="A55:A64"/>
    <mergeCell ref="E74:F74"/>
    <mergeCell ref="G74:H74"/>
    <mergeCell ref="I2:K2"/>
    <mergeCell ref="A4:B4"/>
    <mergeCell ref="A25:B25"/>
    <mergeCell ref="A45:B45"/>
    <mergeCell ref="A65:B65"/>
  </mergeCells>
  <phoneticPr fontId="89"/>
  <pageMargins left="0.4" right="0.55000000000000004" top="0.4597222222222222" bottom="0.38958333333333334" header="0.3298611111111111" footer="0.48958333333333331"/>
  <pageSetup paperSize="9" firstPageNumber="4294963191" orientation="landscape" verticalDpi="360"/>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35"/>
  <sheetViews>
    <sheetView workbookViewId="0">
      <selection activeCell="O9" sqref="O9"/>
    </sheetView>
  </sheetViews>
  <sheetFormatPr defaultRowHeight="13.5"/>
  <cols>
    <col min="1" max="2" width="4.125" style="15" customWidth="1"/>
    <col min="3" max="3" width="4.125" style="114" customWidth="1"/>
    <col min="4" max="4" width="4.125" style="15" customWidth="1"/>
    <col min="5" max="7" width="10.625" style="15" customWidth="1"/>
    <col min="8" max="10" width="4.875" style="15" hidden="1" customWidth="1"/>
    <col min="11" max="11" width="10.625" style="15" customWidth="1"/>
    <col min="12" max="12" width="10.625" style="15" hidden="1" customWidth="1"/>
    <col min="13" max="13" width="10.625" style="15" customWidth="1"/>
    <col min="14" max="14" width="10.125" style="15" customWidth="1"/>
    <col min="15" max="15" width="9" style="15" bestFit="1"/>
    <col min="16" max="16384" width="9" style="15"/>
  </cols>
  <sheetData>
    <row r="1" spans="1:14" ht="22.5" customHeight="1">
      <c r="A1" s="12" t="s">
        <v>162</v>
      </c>
      <c r="B1" s="607" t="str">
        <f>+集計元帳!D4</f>
        <v>岡本太郎</v>
      </c>
      <c r="C1" s="608"/>
      <c r="D1" s="608"/>
      <c r="E1" s="609"/>
      <c r="F1" s="304"/>
      <c r="G1" s="300"/>
      <c r="H1" s="300"/>
      <c r="I1" s="304"/>
      <c r="J1" s="300"/>
      <c r="M1" s="22"/>
    </row>
    <row r="2" spans="1:14" ht="16.5" customHeight="1">
      <c r="A2" s="610">
        <f>+集計元帳!B2</f>
        <v>2010</v>
      </c>
      <c r="B2" s="611"/>
      <c r="C2" s="611"/>
      <c r="D2" s="89" t="s">
        <v>182</v>
      </c>
      <c r="E2" s="89"/>
      <c r="F2" s="303"/>
      <c r="H2" s="89"/>
      <c r="I2" s="299"/>
      <c r="K2" s="13" t="s">
        <v>234</v>
      </c>
      <c r="L2" s="13"/>
      <c r="M2" s="195">
        <f>+Start初期記入!O10</f>
        <v>700</v>
      </c>
      <c r="N2" s="164" t="s">
        <v>235</v>
      </c>
    </row>
    <row r="3" spans="1:14">
      <c r="A3" s="17" t="s">
        <v>185</v>
      </c>
      <c r="B3" s="18" t="s">
        <v>186</v>
      </c>
      <c r="C3" s="18" t="s">
        <v>187</v>
      </c>
      <c r="D3" s="20"/>
      <c r="E3" s="479" t="s">
        <v>236</v>
      </c>
      <c r="F3" s="90" t="s">
        <v>237</v>
      </c>
      <c r="G3" s="90" t="s">
        <v>238</v>
      </c>
      <c r="H3" s="90"/>
      <c r="I3" s="90"/>
      <c r="J3" s="301"/>
      <c r="K3" s="20" t="s">
        <v>239</v>
      </c>
      <c r="L3" s="20"/>
      <c r="M3" s="19" t="s">
        <v>240</v>
      </c>
      <c r="N3" s="162" t="s">
        <v>241</v>
      </c>
    </row>
    <row r="4" spans="1:14">
      <c r="A4" s="80">
        <f>+Start初期記入!B7</f>
        <v>1</v>
      </c>
      <c r="B4" s="80">
        <f>+Start初期記入!C7</f>
        <v>1</v>
      </c>
      <c r="C4" s="112" t="str">
        <f>+Start初期記入!D7</f>
        <v>金</v>
      </c>
      <c r="D4" s="192"/>
      <c r="E4" s="302">
        <v>8</v>
      </c>
      <c r="F4" s="302"/>
      <c r="G4" s="305">
        <v>21.23</v>
      </c>
      <c r="H4" s="306">
        <f t="shared" ref="H4:J4" si="0">INT(E4)/24+(E4-INT(E4))*100/60/24</f>
        <v>0.33333333333333298</v>
      </c>
      <c r="I4" s="306">
        <f t="shared" si="0"/>
        <v>0</v>
      </c>
      <c r="J4" s="307">
        <f t="shared" si="0"/>
        <v>0.89097222222222205</v>
      </c>
      <c r="K4" s="296">
        <f>IF(ISBLANK(H4),0,J4-H4-I4)</f>
        <v>0.55763888888888902</v>
      </c>
      <c r="L4" s="467">
        <f>IF(M4&gt;0,K4,0)</f>
        <v>0.55763888888888902</v>
      </c>
      <c r="M4" s="9">
        <f t="shared" ref="M4:M34" si="1">+K4*$M$2*24</f>
        <v>9368</v>
      </c>
      <c r="N4" s="163" t="s">
        <v>242</v>
      </c>
    </row>
    <row r="5" spans="1:14">
      <c r="A5" s="80">
        <f>+Start初期記入!B8</f>
        <v>1</v>
      </c>
      <c r="B5" s="80">
        <f>+Start初期記入!C8</f>
        <v>2</v>
      </c>
      <c r="C5" s="112" t="str">
        <f>+Start初期記入!D8</f>
        <v>土</v>
      </c>
      <c r="D5" s="192"/>
      <c r="E5" s="302"/>
      <c r="F5" s="302"/>
      <c r="G5" s="305"/>
      <c r="H5" s="306">
        <f t="shared" ref="H5:H34" si="2">INT(E5)/24+(E5-INT(E5))*100/60/24</f>
        <v>0</v>
      </c>
      <c r="I5" s="306">
        <f t="shared" ref="I5:I34" si="3">INT(F5)/24+(F5-INT(F5))*100/60/24</f>
        <v>0</v>
      </c>
      <c r="J5" s="307">
        <f t="shared" ref="J5:J34" si="4">INT(G5)/24+(G5-INT(G5))*100/60/24</f>
        <v>0</v>
      </c>
      <c r="K5" s="296">
        <f t="shared" ref="K5:K34" si="5">IF(ISBLANK(H5),0,J5-H5-I5)</f>
        <v>0</v>
      </c>
      <c r="L5" s="467">
        <f t="shared" ref="L5:L34" si="6">IF(M5&gt;0,K5,0)</f>
        <v>0</v>
      </c>
      <c r="M5" s="9">
        <f t="shared" si="1"/>
        <v>0</v>
      </c>
    </row>
    <row r="6" spans="1:14">
      <c r="A6" s="80">
        <f>+Start初期記入!B9</f>
        <v>1</v>
      </c>
      <c r="B6" s="80">
        <f>+Start初期記入!C9</f>
        <v>3</v>
      </c>
      <c r="C6" s="112" t="str">
        <f>+Start初期記入!D9</f>
        <v>日</v>
      </c>
      <c r="D6" s="192"/>
      <c r="E6" s="302"/>
      <c r="F6" s="302"/>
      <c r="G6" s="305"/>
      <c r="H6" s="306">
        <f t="shared" si="2"/>
        <v>0</v>
      </c>
      <c r="I6" s="306">
        <f t="shared" si="3"/>
        <v>0</v>
      </c>
      <c r="J6" s="307">
        <f t="shared" si="4"/>
        <v>0</v>
      </c>
      <c r="K6" s="296">
        <f t="shared" si="5"/>
        <v>0</v>
      </c>
      <c r="L6" s="467">
        <f t="shared" si="6"/>
        <v>0</v>
      </c>
      <c r="M6" s="9">
        <f t="shared" si="1"/>
        <v>0</v>
      </c>
    </row>
    <row r="7" spans="1:14">
      <c r="A7" s="80">
        <f>+Start初期記入!B10</f>
        <v>1</v>
      </c>
      <c r="B7" s="80">
        <f>+Start初期記入!C10</f>
        <v>4</v>
      </c>
      <c r="C7" s="112" t="str">
        <f>+Start初期記入!D10</f>
        <v>月</v>
      </c>
      <c r="D7" s="192"/>
      <c r="E7" s="302"/>
      <c r="F7" s="302"/>
      <c r="G7" s="305"/>
      <c r="H7" s="306">
        <f t="shared" si="2"/>
        <v>0</v>
      </c>
      <c r="I7" s="306">
        <f t="shared" si="3"/>
        <v>0</v>
      </c>
      <c r="J7" s="307">
        <f t="shared" si="4"/>
        <v>0</v>
      </c>
      <c r="K7" s="296">
        <f t="shared" si="5"/>
        <v>0</v>
      </c>
      <c r="L7" s="467">
        <f t="shared" si="6"/>
        <v>0</v>
      </c>
      <c r="M7" s="9">
        <f t="shared" si="1"/>
        <v>0</v>
      </c>
    </row>
    <row r="8" spans="1:14">
      <c r="A8" s="80">
        <f>+Start初期記入!B11</f>
        <v>1</v>
      </c>
      <c r="B8" s="80">
        <f>+Start初期記入!C11</f>
        <v>5</v>
      </c>
      <c r="C8" s="112" t="str">
        <f>+Start初期記入!D11</f>
        <v>火</v>
      </c>
      <c r="D8" s="192"/>
      <c r="E8" s="302"/>
      <c r="F8" s="302"/>
      <c r="G8" s="305"/>
      <c r="H8" s="306">
        <f t="shared" si="2"/>
        <v>0</v>
      </c>
      <c r="I8" s="306">
        <f t="shared" si="3"/>
        <v>0</v>
      </c>
      <c r="J8" s="307">
        <f t="shared" si="4"/>
        <v>0</v>
      </c>
      <c r="K8" s="296">
        <f t="shared" si="5"/>
        <v>0</v>
      </c>
      <c r="L8" s="467">
        <f t="shared" si="6"/>
        <v>0</v>
      </c>
      <c r="M8" s="9">
        <f t="shared" si="1"/>
        <v>0</v>
      </c>
      <c r="N8" s="182"/>
    </row>
    <row r="9" spans="1:14">
      <c r="A9" s="80">
        <f>+Start初期記入!B12</f>
        <v>1</v>
      </c>
      <c r="B9" s="80">
        <f>+Start初期記入!C12</f>
        <v>6</v>
      </c>
      <c r="C9" s="112" t="str">
        <f>+Start初期記入!D12</f>
        <v>水</v>
      </c>
      <c r="D9" s="192"/>
      <c r="E9" s="302"/>
      <c r="F9" s="302"/>
      <c r="G9" s="305"/>
      <c r="H9" s="306">
        <f t="shared" si="2"/>
        <v>0</v>
      </c>
      <c r="I9" s="306">
        <f t="shared" si="3"/>
        <v>0</v>
      </c>
      <c r="J9" s="307">
        <f t="shared" si="4"/>
        <v>0</v>
      </c>
      <c r="K9" s="296">
        <f t="shared" si="5"/>
        <v>0</v>
      </c>
      <c r="L9" s="467">
        <f t="shared" si="6"/>
        <v>0</v>
      </c>
      <c r="M9" s="9">
        <f t="shared" si="1"/>
        <v>0</v>
      </c>
    </row>
    <row r="10" spans="1:14">
      <c r="A10" s="80">
        <f>+Start初期記入!B13</f>
        <v>1</v>
      </c>
      <c r="B10" s="80">
        <f>+Start初期記入!C13</f>
        <v>7</v>
      </c>
      <c r="C10" s="112" t="str">
        <f>+Start初期記入!D13</f>
        <v>木</v>
      </c>
      <c r="D10" s="192"/>
      <c r="E10" s="302"/>
      <c r="F10" s="302"/>
      <c r="G10" s="305"/>
      <c r="H10" s="306">
        <f t="shared" si="2"/>
        <v>0</v>
      </c>
      <c r="I10" s="306">
        <f t="shared" si="3"/>
        <v>0</v>
      </c>
      <c r="J10" s="307">
        <f t="shared" si="4"/>
        <v>0</v>
      </c>
      <c r="K10" s="296">
        <f t="shared" si="5"/>
        <v>0</v>
      </c>
      <c r="L10" s="467">
        <f t="shared" si="6"/>
        <v>0</v>
      </c>
      <c r="M10" s="9">
        <f t="shared" si="1"/>
        <v>0</v>
      </c>
    </row>
    <row r="11" spans="1:14">
      <c r="A11" s="80">
        <f>+Start初期記入!B14</f>
        <v>1</v>
      </c>
      <c r="B11" s="80">
        <f>+Start初期記入!C14</f>
        <v>8</v>
      </c>
      <c r="C11" s="112" t="str">
        <f>+Start初期記入!D14</f>
        <v>金</v>
      </c>
      <c r="D11" s="192"/>
      <c r="E11" s="302"/>
      <c r="F11" s="302"/>
      <c r="G11" s="305"/>
      <c r="H11" s="306">
        <f t="shared" si="2"/>
        <v>0</v>
      </c>
      <c r="I11" s="306">
        <f t="shared" si="3"/>
        <v>0</v>
      </c>
      <c r="J11" s="307">
        <f t="shared" si="4"/>
        <v>0</v>
      </c>
      <c r="K11" s="296">
        <f t="shared" si="5"/>
        <v>0</v>
      </c>
      <c r="L11" s="467">
        <f t="shared" si="6"/>
        <v>0</v>
      </c>
      <c r="M11" s="9">
        <f t="shared" si="1"/>
        <v>0</v>
      </c>
    </row>
    <row r="12" spans="1:14">
      <c r="A12" s="80">
        <f>+Start初期記入!B15</f>
        <v>1</v>
      </c>
      <c r="B12" s="80">
        <f>+Start初期記入!C15</f>
        <v>9</v>
      </c>
      <c r="C12" s="112" t="str">
        <f>+Start初期記入!D15</f>
        <v>土</v>
      </c>
      <c r="D12" s="192"/>
      <c r="E12" s="302"/>
      <c r="F12" s="302"/>
      <c r="G12" s="305"/>
      <c r="H12" s="306">
        <f t="shared" si="2"/>
        <v>0</v>
      </c>
      <c r="I12" s="306">
        <f t="shared" si="3"/>
        <v>0</v>
      </c>
      <c r="J12" s="307">
        <f t="shared" si="4"/>
        <v>0</v>
      </c>
      <c r="K12" s="296">
        <f t="shared" si="5"/>
        <v>0</v>
      </c>
      <c r="L12" s="467">
        <f t="shared" si="6"/>
        <v>0</v>
      </c>
      <c r="M12" s="9">
        <f t="shared" si="1"/>
        <v>0</v>
      </c>
    </row>
    <row r="13" spans="1:14">
      <c r="A13" s="80">
        <f>+Start初期記入!B16</f>
        <v>1</v>
      </c>
      <c r="B13" s="80">
        <f>+Start初期記入!C16</f>
        <v>10</v>
      </c>
      <c r="C13" s="112" t="str">
        <f>+Start初期記入!D16</f>
        <v>日</v>
      </c>
      <c r="D13" s="192"/>
      <c r="E13" s="302"/>
      <c r="F13" s="302"/>
      <c r="G13" s="305"/>
      <c r="H13" s="306">
        <f t="shared" si="2"/>
        <v>0</v>
      </c>
      <c r="I13" s="306">
        <f t="shared" si="3"/>
        <v>0</v>
      </c>
      <c r="J13" s="307">
        <f t="shared" si="4"/>
        <v>0</v>
      </c>
      <c r="K13" s="296">
        <f t="shared" si="5"/>
        <v>0</v>
      </c>
      <c r="L13" s="467">
        <f t="shared" si="6"/>
        <v>0</v>
      </c>
      <c r="M13" s="9">
        <f t="shared" si="1"/>
        <v>0</v>
      </c>
    </row>
    <row r="14" spans="1:14">
      <c r="A14" s="80">
        <f>+Start初期記入!B17</f>
        <v>1</v>
      </c>
      <c r="B14" s="80">
        <f>+Start初期記入!C17</f>
        <v>11</v>
      </c>
      <c r="C14" s="112" t="str">
        <f>+Start初期記入!D17</f>
        <v>月</v>
      </c>
      <c r="D14" s="192"/>
      <c r="E14" s="302"/>
      <c r="F14" s="302"/>
      <c r="G14" s="305"/>
      <c r="H14" s="306">
        <f t="shared" si="2"/>
        <v>0</v>
      </c>
      <c r="I14" s="306">
        <f t="shared" si="3"/>
        <v>0</v>
      </c>
      <c r="J14" s="307">
        <f t="shared" si="4"/>
        <v>0</v>
      </c>
      <c r="K14" s="296">
        <f t="shared" si="5"/>
        <v>0</v>
      </c>
      <c r="L14" s="467">
        <f t="shared" si="6"/>
        <v>0</v>
      </c>
      <c r="M14" s="9">
        <f t="shared" si="1"/>
        <v>0</v>
      </c>
    </row>
    <row r="15" spans="1:14">
      <c r="A15" s="80">
        <f>+Start初期記入!B18</f>
        <v>1</v>
      </c>
      <c r="B15" s="80">
        <f>+Start初期記入!C18</f>
        <v>12</v>
      </c>
      <c r="C15" s="112" t="str">
        <f>+Start初期記入!D18</f>
        <v>火</v>
      </c>
      <c r="D15" s="193"/>
      <c r="E15" s="302"/>
      <c r="F15" s="302"/>
      <c r="G15" s="305"/>
      <c r="H15" s="306">
        <f t="shared" si="2"/>
        <v>0</v>
      </c>
      <c r="I15" s="306">
        <f t="shared" si="3"/>
        <v>0</v>
      </c>
      <c r="J15" s="307">
        <f t="shared" si="4"/>
        <v>0</v>
      </c>
      <c r="K15" s="296">
        <f t="shared" si="5"/>
        <v>0</v>
      </c>
      <c r="L15" s="467">
        <f t="shared" si="6"/>
        <v>0</v>
      </c>
      <c r="M15" s="9">
        <f t="shared" si="1"/>
        <v>0</v>
      </c>
    </row>
    <row r="16" spans="1:14">
      <c r="A16" s="80">
        <f>+Start初期記入!B19</f>
        <v>1</v>
      </c>
      <c r="B16" s="80">
        <f>+Start初期記入!C19</f>
        <v>13</v>
      </c>
      <c r="C16" s="112" t="str">
        <f>+Start初期記入!D19</f>
        <v>水</v>
      </c>
      <c r="D16" s="193"/>
      <c r="E16" s="302"/>
      <c r="F16" s="302"/>
      <c r="G16" s="305"/>
      <c r="H16" s="306">
        <f t="shared" si="2"/>
        <v>0</v>
      </c>
      <c r="I16" s="306">
        <f t="shared" si="3"/>
        <v>0</v>
      </c>
      <c r="J16" s="307">
        <f t="shared" si="4"/>
        <v>0</v>
      </c>
      <c r="K16" s="296">
        <f t="shared" si="5"/>
        <v>0</v>
      </c>
      <c r="L16" s="467">
        <f t="shared" si="6"/>
        <v>0</v>
      </c>
      <c r="M16" s="9">
        <f t="shared" si="1"/>
        <v>0</v>
      </c>
    </row>
    <row r="17" spans="1:13">
      <c r="A17" s="80">
        <f>+Start初期記入!B20</f>
        <v>1</v>
      </c>
      <c r="B17" s="80">
        <f>+Start初期記入!C20</f>
        <v>14</v>
      </c>
      <c r="C17" s="112" t="str">
        <f>+Start初期記入!D20</f>
        <v>木</v>
      </c>
      <c r="D17" s="193"/>
      <c r="E17" s="302"/>
      <c r="F17" s="302"/>
      <c r="G17" s="305"/>
      <c r="H17" s="306">
        <f t="shared" si="2"/>
        <v>0</v>
      </c>
      <c r="I17" s="306">
        <f t="shared" si="3"/>
        <v>0</v>
      </c>
      <c r="J17" s="307">
        <f t="shared" si="4"/>
        <v>0</v>
      </c>
      <c r="K17" s="296">
        <f t="shared" si="5"/>
        <v>0</v>
      </c>
      <c r="L17" s="467">
        <f t="shared" si="6"/>
        <v>0</v>
      </c>
      <c r="M17" s="9">
        <f t="shared" si="1"/>
        <v>0</v>
      </c>
    </row>
    <row r="18" spans="1:13">
      <c r="A18" s="80">
        <f>+Start初期記入!B21</f>
        <v>1</v>
      </c>
      <c r="B18" s="80">
        <f>+Start初期記入!C21</f>
        <v>15</v>
      </c>
      <c r="C18" s="112" t="str">
        <f>+Start初期記入!D21</f>
        <v>金</v>
      </c>
      <c r="D18" s="193"/>
      <c r="E18" s="302"/>
      <c r="F18" s="302"/>
      <c r="G18" s="305"/>
      <c r="H18" s="306">
        <f t="shared" si="2"/>
        <v>0</v>
      </c>
      <c r="I18" s="306">
        <f t="shared" si="3"/>
        <v>0</v>
      </c>
      <c r="J18" s="307">
        <f t="shared" si="4"/>
        <v>0</v>
      </c>
      <c r="K18" s="296">
        <f t="shared" si="5"/>
        <v>0</v>
      </c>
      <c r="L18" s="467">
        <f t="shared" si="6"/>
        <v>0</v>
      </c>
      <c r="M18" s="9">
        <f t="shared" si="1"/>
        <v>0</v>
      </c>
    </row>
    <row r="19" spans="1:13">
      <c r="A19" s="80">
        <f>+Start初期記入!B22</f>
        <v>1</v>
      </c>
      <c r="B19" s="80">
        <f>+Start初期記入!C22</f>
        <v>16</v>
      </c>
      <c r="C19" s="112" t="str">
        <f>+Start初期記入!D22</f>
        <v>土</v>
      </c>
      <c r="D19" s="193"/>
      <c r="E19" s="302"/>
      <c r="F19" s="302"/>
      <c r="G19" s="305"/>
      <c r="H19" s="306">
        <f t="shared" si="2"/>
        <v>0</v>
      </c>
      <c r="I19" s="306">
        <f t="shared" si="3"/>
        <v>0</v>
      </c>
      <c r="J19" s="307">
        <f t="shared" si="4"/>
        <v>0</v>
      </c>
      <c r="K19" s="296">
        <f t="shared" si="5"/>
        <v>0</v>
      </c>
      <c r="L19" s="467">
        <f t="shared" si="6"/>
        <v>0</v>
      </c>
      <c r="M19" s="9">
        <f t="shared" si="1"/>
        <v>0</v>
      </c>
    </row>
    <row r="20" spans="1:13">
      <c r="A20" s="80">
        <f>+Start初期記入!B23</f>
        <v>1</v>
      </c>
      <c r="B20" s="80">
        <f>+Start初期記入!C23</f>
        <v>17</v>
      </c>
      <c r="C20" s="112" t="str">
        <f>+Start初期記入!D23</f>
        <v>日</v>
      </c>
      <c r="D20" s="193"/>
      <c r="E20" s="302"/>
      <c r="F20" s="302"/>
      <c r="G20" s="305"/>
      <c r="H20" s="306">
        <f t="shared" si="2"/>
        <v>0</v>
      </c>
      <c r="I20" s="306">
        <f t="shared" si="3"/>
        <v>0</v>
      </c>
      <c r="J20" s="307">
        <f t="shared" si="4"/>
        <v>0</v>
      </c>
      <c r="K20" s="296">
        <f t="shared" si="5"/>
        <v>0</v>
      </c>
      <c r="L20" s="467">
        <f t="shared" si="6"/>
        <v>0</v>
      </c>
      <c r="M20" s="9">
        <f t="shared" si="1"/>
        <v>0</v>
      </c>
    </row>
    <row r="21" spans="1:13">
      <c r="A21" s="80">
        <f>+Start初期記入!B24</f>
        <v>1</v>
      </c>
      <c r="B21" s="80">
        <f>+Start初期記入!C24</f>
        <v>18</v>
      </c>
      <c r="C21" s="112" t="str">
        <f>+Start初期記入!D24</f>
        <v>月</v>
      </c>
      <c r="D21" s="193"/>
      <c r="E21" s="302"/>
      <c r="F21" s="302"/>
      <c r="G21" s="305"/>
      <c r="H21" s="306">
        <f t="shared" si="2"/>
        <v>0</v>
      </c>
      <c r="I21" s="306">
        <f t="shared" si="3"/>
        <v>0</v>
      </c>
      <c r="J21" s="307">
        <f t="shared" si="4"/>
        <v>0</v>
      </c>
      <c r="K21" s="296">
        <f t="shared" si="5"/>
        <v>0</v>
      </c>
      <c r="L21" s="467">
        <f t="shared" si="6"/>
        <v>0</v>
      </c>
      <c r="M21" s="9">
        <f t="shared" si="1"/>
        <v>0</v>
      </c>
    </row>
    <row r="22" spans="1:13">
      <c r="A22" s="80">
        <f>+Start初期記入!B25</f>
        <v>1</v>
      </c>
      <c r="B22" s="80">
        <f>+Start初期記入!C25</f>
        <v>19</v>
      </c>
      <c r="C22" s="112" t="str">
        <f>+Start初期記入!D25</f>
        <v>火</v>
      </c>
      <c r="D22" s="193"/>
      <c r="E22" s="302"/>
      <c r="F22" s="302"/>
      <c r="G22" s="305"/>
      <c r="H22" s="306">
        <f t="shared" si="2"/>
        <v>0</v>
      </c>
      <c r="I22" s="306">
        <f t="shared" si="3"/>
        <v>0</v>
      </c>
      <c r="J22" s="307">
        <f t="shared" si="4"/>
        <v>0</v>
      </c>
      <c r="K22" s="296">
        <f t="shared" si="5"/>
        <v>0</v>
      </c>
      <c r="L22" s="467">
        <f t="shared" si="6"/>
        <v>0</v>
      </c>
      <c r="M22" s="9">
        <f t="shared" si="1"/>
        <v>0</v>
      </c>
    </row>
    <row r="23" spans="1:13">
      <c r="A23" s="80">
        <f>+Start初期記入!B26</f>
        <v>1</v>
      </c>
      <c r="B23" s="80">
        <f>+Start初期記入!C26</f>
        <v>20</v>
      </c>
      <c r="C23" s="112" t="str">
        <f>+Start初期記入!D26</f>
        <v>水</v>
      </c>
      <c r="D23" s="193"/>
      <c r="E23" s="302"/>
      <c r="F23" s="302"/>
      <c r="G23" s="305"/>
      <c r="H23" s="306">
        <f t="shared" si="2"/>
        <v>0</v>
      </c>
      <c r="I23" s="306">
        <f t="shared" si="3"/>
        <v>0</v>
      </c>
      <c r="J23" s="307">
        <f t="shared" si="4"/>
        <v>0</v>
      </c>
      <c r="K23" s="296">
        <f t="shared" si="5"/>
        <v>0</v>
      </c>
      <c r="L23" s="467">
        <f t="shared" si="6"/>
        <v>0</v>
      </c>
      <c r="M23" s="9">
        <f t="shared" si="1"/>
        <v>0</v>
      </c>
    </row>
    <row r="24" spans="1:13">
      <c r="A24" s="80">
        <f>+Start初期記入!B27</f>
        <v>1</v>
      </c>
      <c r="B24" s="80">
        <f>+Start初期記入!C27</f>
        <v>21</v>
      </c>
      <c r="C24" s="112" t="str">
        <f>+Start初期記入!D27</f>
        <v>木</v>
      </c>
      <c r="D24" s="193"/>
      <c r="E24" s="302"/>
      <c r="F24" s="302"/>
      <c r="G24" s="305"/>
      <c r="H24" s="306">
        <f t="shared" si="2"/>
        <v>0</v>
      </c>
      <c r="I24" s="306">
        <f t="shared" si="3"/>
        <v>0</v>
      </c>
      <c r="J24" s="307">
        <f t="shared" si="4"/>
        <v>0</v>
      </c>
      <c r="K24" s="296">
        <f t="shared" si="5"/>
        <v>0</v>
      </c>
      <c r="L24" s="467">
        <f t="shared" si="6"/>
        <v>0</v>
      </c>
      <c r="M24" s="9">
        <f t="shared" si="1"/>
        <v>0</v>
      </c>
    </row>
    <row r="25" spans="1:13">
      <c r="A25" s="80">
        <f>+Start初期記入!B28</f>
        <v>1</v>
      </c>
      <c r="B25" s="80">
        <f>+Start初期記入!C28</f>
        <v>22</v>
      </c>
      <c r="C25" s="112" t="str">
        <f>+Start初期記入!D28</f>
        <v>金</v>
      </c>
      <c r="D25" s="193"/>
      <c r="E25" s="302"/>
      <c r="F25" s="302"/>
      <c r="G25" s="305"/>
      <c r="H25" s="306">
        <f t="shared" si="2"/>
        <v>0</v>
      </c>
      <c r="I25" s="306">
        <f t="shared" si="3"/>
        <v>0</v>
      </c>
      <c r="J25" s="307">
        <f t="shared" si="4"/>
        <v>0</v>
      </c>
      <c r="K25" s="296">
        <f t="shared" si="5"/>
        <v>0</v>
      </c>
      <c r="L25" s="467">
        <f t="shared" si="6"/>
        <v>0</v>
      </c>
      <c r="M25" s="9">
        <f t="shared" si="1"/>
        <v>0</v>
      </c>
    </row>
    <row r="26" spans="1:13">
      <c r="A26" s="80">
        <f>+Start初期記入!B29</f>
        <v>1</v>
      </c>
      <c r="B26" s="80">
        <f>+Start初期記入!C29</f>
        <v>23</v>
      </c>
      <c r="C26" s="112" t="str">
        <f>+Start初期記入!D29</f>
        <v>土</v>
      </c>
      <c r="D26" s="193"/>
      <c r="E26" s="302"/>
      <c r="F26" s="302"/>
      <c r="G26" s="305"/>
      <c r="H26" s="306">
        <f t="shared" si="2"/>
        <v>0</v>
      </c>
      <c r="I26" s="306">
        <f t="shared" si="3"/>
        <v>0</v>
      </c>
      <c r="J26" s="307">
        <f t="shared" si="4"/>
        <v>0</v>
      </c>
      <c r="K26" s="296">
        <f t="shared" si="5"/>
        <v>0</v>
      </c>
      <c r="L26" s="467">
        <f t="shared" si="6"/>
        <v>0</v>
      </c>
      <c r="M26" s="9">
        <f t="shared" si="1"/>
        <v>0</v>
      </c>
    </row>
    <row r="27" spans="1:13">
      <c r="A27" s="80">
        <f>+Start初期記入!B30</f>
        <v>1</v>
      </c>
      <c r="B27" s="80">
        <f>+Start初期記入!C30</f>
        <v>24</v>
      </c>
      <c r="C27" s="112" t="str">
        <f>+Start初期記入!D30</f>
        <v>日</v>
      </c>
      <c r="D27" s="193"/>
      <c r="E27" s="302"/>
      <c r="F27" s="302"/>
      <c r="G27" s="305"/>
      <c r="H27" s="306">
        <f t="shared" si="2"/>
        <v>0</v>
      </c>
      <c r="I27" s="306">
        <f t="shared" si="3"/>
        <v>0</v>
      </c>
      <c r="J27" s="307">
        <f t="shared" si="4"/>
        <v>0</v>
      </c>
      <c r="K27" s="296">
        <f t="shared" si="5"/>
        <v>0</v>
      </c>
      <c r="L27" s="467">
        <f t="shared" si="6"/>
        <v>0</v>
      </c>
      <c r="M27" s="9">
        <f t="shared" si="1"/>
        <v>0</v>
      </c>
    </row>
    <row r="28" spans="1:13">
      <c r="A28" s="80">
        <f>+Start初期記入!B31</f>
        <v>1</v>
      </c>
      <c r="B28" s="80">
        <f>+Start初期記入!C31</f>
        <v>25</v>
      </c>
      <c r="C28" s="112" t="str">
        <f>+Start初期記入!D31</f>
        <v>月</v>
      </c>
      <c r="D28" s="193"/>
      <c r="E28" s="302"/>
      <c r="F28" s="302"/>
      <c r="G28" s="305"/>
      <c r="H28" s="306">
        <f t="shared" si="2"/>
        <v>0</v>
      </c>
      <c r="I28" s="306">
        <f t="shared" si="3"/>
        <v>0</v>
      </c>
      <c r="J28" s="307">
        <f t="shared" si="4"/>
        <v>0</v>
      </c>
      <c r="K28" s="296">
        <f t="shared" si="5"/>
        <v>0</v>
      </c>
      <c r="L28" s="467">
        <f t="shared" si="6"/>
        <v>0</v>
      </c>
      <c r="M28" s="9">
        <f t="shared" si="1"/>
        <v>0</v>
      </c>
    </row>
    <row r="29" spans="1:13">
      <c r="A29" s="80">
        <f>+Start初期記入!B32</f>
        <v>1</v>
      </c>
      <c r="B29" s="80">
        <f>+Start初期記入!C32</f>
        <v>26</v>
      </c>
      <c r="C29" s="112" t="str">
        <f>+Start初期記入!D32</f>
        <v>火</v>
      </c>
      <c r="D29" s="193"/>
      <c r="E29" s="302"/>
      <c r="F29" s="302"/>
      <c r="G29" s="305"/>
      <c r="H29" s="306">
        <f t="shared" si="2"/>
        <v>0</v>
      </c>
      <c r="I29" s="306">
        <f t="shared" si="3"/>
        <v>0</v>
      </c>
      <c r="J29" s="307">
        <f t="shared" si="4"/>
        <v>0</v>
      </c>
      <c r="K29" s="296">
        <f t="shared" si="5"/>
        <v>0</v>
      </c>
      <c r="L29" s="467">
        <f t="shared" si="6"/>
        <v>0</v>
      </c>
      <c r="M29" s="9">
        <f t="shared" si="1"/>
        <v>0</v>
      </c>
    </row>
    <row r="30" spans="1:13">
      <c r="A30" s="80">
        <f>+Start初期記入!B33</f>
        <v>1</v>
      </c>
      <c r="B30" s="80">
        <f>+Start初期記入!C33</f>
        <v>27</v>
      </c>
      <c r="C30" s="112" t="str">
        <f>+Start初期記入!D33</f>
        <v>水</v>
      </c>
      <c r="D30" s="193"/>
      <c r="E30" s="302"/>
      <c r="F30" s="302"/>
      <c r="G30" s="305"/>
      <c r="H30" s="306">
        <f t="shared" si="2"/>
        <v>0</v>
      </c>
      <c r="I30" s="306">
        <f t="shared" si="3"/>
        <v>0</v>
      </c>
      <c r="J30" s="307">
        <f t="shared" si="4"/>
        <v>0</v>
      </c>
      <c r="K30" s="296">
        <f t="shared" si="5"/>
        <v>0</v>
      </c>
      <c r="L30" s="467">
        <f t="shared" si="6"/>
        <v>0</v>
      </c>
      <c r="M30" s="9">
        <f t="shared" si="1"/>
        <v>0</v>
      </c>
    </row>
    <row r="31" spans="1:13">
      <c r="A31" s="80">
        <f>+Start初期記入!B34</f>
        <v>1</v>
      </c>
      <c r="B31" s="80">
        <f>+Start初期記入!C34</f>
        <v>28</v>
      </c>
      <c r="C31" s="112" t="str">
        <f>+Start初期記入!D34</f>
        <v>木</v>
      </c>
      <c r="D31" s="193"/>
      <c r="E31" s="302"/>
      <c r="F31" s="302"/>
      <c r="G31" s="305"/>
      <c r="H31" s="306">
        <f t="shared" si="2"/>
        <v>0</v>
      </c>
      <c r="I31" s="306">
        <f t="shared" si="3"/>
        <v>0</v>
      </c>
      <c r="J31" s="307">
        <f t="shared" si="4"/>
        <v>0</v>
      </c>
      <c r="K31" s="296">
        <f t="shared" si="5"/>
        <v>0</v>
      </c>
      <c r="L31" s="467">
        <f t="shared" si="6"/>
        <v>0</v>
      </c>
      <c r="M31" s="9">
        <f t="shared" si="1"/>
        <v>0</v>
      </c>
    </row>
    <row r="32" spans="1:13">
      <c r="A32" s="80">
        <f>+Start初期記入!B35</f>
        <v>1</v>
      </c>
      <c r="B32" s="80">
        <f>+Start初期記入!C35</f>
        <v>29</v>
      </c>
      <c r="C32" s="112" t="str">
        <f>+Start初期記入!D35</f>
        <v>金</v>
      </c>
      <c r="D32" s="193"/>
      <c r="E32" s="302"/>
      <c r="F32" s="302"/>
      <c r="G32" s="305"/>
      <c r="H32" s="306">
        <f t="shared" si="2"/>
        <v>0</v>
      </c>
      <c r="I32" s="306">
        <f t="shared" si="3"/>
        <v>0</v>
      </c>
      <c r="J32" s="307">
        <f t="shared" si="4"/>
        <v>0</v>
      </c>
      <c r="K32" s="296">
        <f t="shared" si="5"/>
        <v>0</v>
      </c>
      <c r="L32" s="467">
        <f t="shared" si="6"/>
        <v>0</v>
      </c>
      <c r="M32" s="9">
        <f t="shared" si="1"/>
        <v>0</v>
      </c>
    </row>
    <row r="33" spans="1:13">
      <c r="A33" s="80">
        <f>+Start初期記入!B36</f>
        <v>1</v>
      </c>
      <c r="B33" s="80">
        <f>+Start初期記入!C36</f>
        <v>30</v>
      </c>
      <c r="C33" s="112" t="str">
        <f>+Start初期記入!D36</f>
        <v>土</v>
      </c>
      <c r="D33" s="193"/>
      <c r="E33" s="302"/>
      <c r="F33" s="302"/>
      <c r="G33" s="305"/>
      <c r="H33" s="306">
        <f t="shared" si="2"/>
        <v>0</v>
      </c>
      <c r="I33" s="306">
        <f t="shared" si="3"/>
        <v>0</v>
      </c>
      <c r="J33" s="307">
        <f t="shared" si="4"/>
        <v>0</v>
      </c>
      <c r="K33" s="296">
        <f t="shared" si="5"/>
        <v>0</v>
      </c>
      <c r="L33" s="467">
        <f t="shared" si="6"/>
        <v>0</v>
      </c>
      <c r="M33" s="9">
        <f t="shared" si="1"/>
        <v>0</v>
      </c>
    </row>
    <row r="34" spans="1:13">
      <c r="A34" s="80">
        <f>+Start初期記入!B37</f>
        <v>1</v>
      </c>
      <c r="B34" s="80">
        <f>+Start初期記入!C37</f>
        <v>0</v>
      </c>
      <c r="C34" s="112" t="str">
        <f>+Start初期記入!D37</f>
        <v>木</v>
      </c>
      <c r="D34" s="194"/>
      <c r="E34" s="302"/>
      <c r="F34" s="302"/>
      <c r="G34" s="305"/>
      <c r="H34" s="306">
        <f t="shared" si="2"/>
        <v>0</v>
      </c>
      <c r="I34" s="306">
        <f t="shared" si="3"/>
        <v>0</v>
      </c>
      <c r="J34" s="307">
        <f t="shared" si="4"/>
        <v>0</v>
      </c>
      <c r="K34" s="296">
        <f t="shared" si="5"/>
        <v>0</v>
      </c>
      <c r="L34" s="467">
        <f t="shared" si="6"/>
        <v>0</v>
      </c>
      <c r="M34" s="9">
        <f t="shared" si="1"/>
        <v>0</v>
      </c>
    </row>
    <row r="35" spans="1:13">
      <c r="A35" s="21"/>
      <c r="B35" s="16"/>
      <c r="C35" s="113" t="s">
        <v>243</v>
      </c>
      <c r="D35" s="88"/>
      <c r="E35" s="11">
        <f>COUNTIF(E4:E34,"&gt;=0:00")</f>
        <v>1</v>
      </c>
      <c r="F35" s="23"/>
      <c r="G35" s="23"/>
      <c r="H35" s="16"/>
      <c r="I35" s="23"/>
      <c r="J35" s="23"/>
      <c r="K35" s="41">
        <f t="shared" ref="K35:M35" si="7">SUM(K4:K34)</f>
        <v>0.55763888888888902</v>
      </c>
      <c r="L35" s="468">
        <f t="shared" si="7"/>
        <v>0.55763888888888902</v>
      </c>
      <c r="M35" s="10">
        <f t="shared" si="7"/>
        <v>9368</v>
      </c>
    </row>
  </sheetData>
  <sheetProtection password="C7DC" sheet="1" objects="1" scenarios="1"/>
  <mergeCells count="2">
    <mergeCell ref="B1:E1"/>
    <mergeCell ref="A2:C2"/>
  </mergeCells>
  <phoneticPr fontId="89"/>
  <conditionalFormatting sqref="D15:D34">
    <cfRule type="cellIs" dxfId="5" priority="1" stopIfTrue="1" operator="equal">
      <formula>"日"</formula>
    </cfRule>
  </conditionalFormatting>
  <conditionalFormatting sqref="D4:D14">
    <cfRule type="cellIs" dxfId="4" priority="2" stopIfTrue="1" operator="equal">
      <formula>"日"</formula>
    </cfRule>
    <cfRule type="cellIs" dxfId="3" priority="3" stopIfTrue="1" operator="equal">
      <formula>"土"</formula>
    </cfRule>
  </conditionalFormatting>
  <hyperlinks>
    <hyperlink ref="N2" location="説明書!A1" display="     説明ほか"/>
    <hyperlink ref="N3" location="Start初期記入!A1" display="  Start"/>
    <hyperlink ref="N4" location="集計元帳!A1" display="    集計元帳"/>
  </hyperlinks>
  <pageMargins left="0.28958333333333336" right="0.30972222222222223" top="0.98333333333333328" bottom="0.98333333333333328" header="0.51180555555555551" footer="0.51180555555555551"/>
  <pageSetup paperSize="9" firstPageNumber="4294963191" orientation="portrait" horizontalDpi="360" verticalDpi="360"/>
  <headerFooter alignWithMargins="0"/>
  <drawing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4"/>
  <sheetViews>
    <sheetView workbookViewId="0">
      <selection activeCell="E4" sqref="E4"/>
    </sheetView>
  </sheetViews>
  <sheetFormatPr defaultRowHeight="13.5"/>
  <cols>
    <col min="1" max="2" width="4.125" style="15" customWidth="1"/>
    <col min="3" max="3" width="4.125" style="114" customWidth="1"/>
    <col min="4" max="4" width="4.125" style="15" customWidth="1"/>
    <col min="5" max="7" width="10.625" style="15" customWidth="1"/>
    <col min="8" max="10" width="10.625" style="15" hidden="1" customWidth="1"/>
    <col min="11" max="12" width="10.625" style="15" customWidth="1"/>
    <col min="13" max="13" width="10.625" style="15" hidden="1" customWidth="1"/>
    <col min="14" max="14" width="9.75" style="15" customWidth="1"/>
    <col min="15" max="15" width="9" style="15" bestFit="1"/>
    <col min="16" max="16384" width="9" style="15"/>
  </cols>
  <sheetData>
    <row r="1" spans="1:14" ht="22.5" customHeight="1">
      <c r="A1" s="12" t="s">
        <v>164</v>
      </c>
      <c r="B1" s="607" t="str">
        <f>+集計元帳!E4</f>
        <v>b</v>
      </c>
      <c r="C1" s="608"/>
      <c r="D1" s="608"/>
      <c r="E1" s="608"/>
      <c r="F1" s="304"/>
      <c r="G1" s="300"/>
      <c r="H1" s="300"/>
      <c r="I1" s="304"/>
      <c r="J1" s="300"/>
      <c r="L1" s="14"/>
      <c r="M1" s="14"/>
    </row>
    <row r="2" spans="1:14" ht="16.5" customHeight="1">
      <c r="A2" s="610">
        <f>+集計元帳!B2</f>
        <v>2010</v>
      </c>
      <c r="B2" s="611"/>
      <c r="C2" s="611"/>
      <c r="D2" s="89" t="s">
        <v>182</v>
      </c>
      <c r="E2" s="89"/>
      <c r="F2" s="303"/>
      <c r="H2" s="89"/>
      <c r="I2" s="299"/>
      <c r="K2" s="13" t="s">
        <v>234</v>
      </c>
      <c r="L2" s="195">
        <f>+Start初期記入!O11</f>
        <v>0</v>
      </c>
      <c r="M2" s="195"/>
      <c r="N2" s="164" t="s">
        <v>235</v>
      </c>
    </row>
    <row r="3" spans="1:14">
      <c r="A3" s="17" t="s">
        <v>185</v>
      </c>
      <c r="B3" s="18" t="s">
        <v>186</v>
      </c>
      <c r="C3" s="18" t="s">
        <v>187</v>
      </c>
      <c r="D3" s="20"/>
      <c r="E3" s="90" t="s">
        <v>236</v>
      </c>
      <c r="F3" s="90" t="s">
        <v>237</v>
      </c>
      <c r="G3" s="90" t="s">
        <v>238</v>
      </c>
      <c r="H3" s="90"/>
      <c r="I3" s="90"/>
      <c r="J3" s="301"/>
      <c r="K3" s="20" t="s">
        <v>239</v>
      </c>
      <c r="L3" s="19" t="s">
        <v>240</v>
      </c>
      <c r="M3" s="19"/>
      <c r="N3" s="162" t="s">
        <v>241</v>
      </c>
    </row>
    <row r="4" spans="1:14">
      <c r="A4" s="80">
        <f>+Start初期記入!B7</f>
        <v>1</v>
      </c>
      <c r="B4" s="80">
        <f>+Start初期記入!C7</f>
        <v>1</v>
      </c>
      <c r="C4" s="112" t="str">
        <f>+Start初期記入!D7</f>
        <v>金</v>
      </c>
      <c r="D4" s="192"/>
      <c r="E4" s="302"/>
      <c r="F4" s="302"/>
      <c r="G4" s="305"/>
      <c r="H4" s="306">
        <f t="shared" ref="H4:J4" si="0">INT(E4)/24+(E4-INT(E4))*100/60/24</f>
        <v>0</v>
      </c>
      <c r="I4" s="306">
        <f t="shared" si="0"/>
        <v>0</v>
      </c>
      <c r="J4" s="307">
        <f t="shared" si="0"/>
        <v>0</v>
      </c>
      <c r="K4" s="296">
        <f>IF(ISBLANK(H4),0,J4-H4-I4)</f>
        <v>0</v>
      </c>
      <c r="L4" s="9">
        <f t="shared" ref="L4:L34" si="1">+K4*$L$2*24</f>
        <v>0</v>
      </c>
      <c r="M4" s="468">
        <f>IF(L4&gt;0,K4,0)</f>
        <v>0</v>
      </c>
      <c r="N4" s="163" t="s">
        <v>242</v>
      </c>
    </row>
    <row r="5" spans="1:14">
      <c r="A5" s="80">
        <f>+Start初期記入!B8</f>
        <v>1</v>
      </c>
      <c r="B5" s="80">
        <f>+Start初期記入!C8</f>
        <v>2</v>
      </c>
      <c r="C5" s="112" t="str">
        <f>+Start初期記入!D8</f>
        <v>土</v>
      </c>
      <c r="D5" s="192"/>
      <c r="E5" s="302"/>
      <c r="F5" s="302"/>
      <c r="G5" s="305"/>
      <c r="H5" s="306">
        <f t="shared" ref="H5:H34" si="2">INT(E5)/24+(E5-INT(E5))*100/60/24</f>
        <v>0</v>
      </c>
      <c r="I5" s="306">
        <f t="shared" ref="I5:I34" si="3">INT(F5)/24+(F5-INT(F5))*100/60/24</f>
        <v>0</v>
      </c>
      <c r="J5" s="307">
        <f t="shared" ref="J5:J34" si="4">INT(G5)/24+(G5-INT(G5))*100/60/24</f>
        <v>0</v>
      </c>
      <c r="K5" s="296">
        <f t="shared" ref="K5:K34" si="5">IF(ISBLANK(H5),0,J5-H5-I5)</f>
        <v>0</v>
      </c>
      <c r="L5" s="9">
        <f t="shared" si="1"/>
        <v>0</v>
      </c>
      <c r="M5" s="468">
        <f t="shared" ref="M5:M34" si="6">IF(L5&gt;0,K5,0)</f>
        <v>0</v>
      </c>
    </row>
    <row r="6" spans="1:14">
      <c r="A6" s="80">
        <f>+Start初期記入!B9</f>
        <v>1</v>
      </c>
      <c r="B6" s="80">
        <f>+Start初期記入!C9</f>
        <v>3</v>
      </c>
      <c r="C6" s="112" t="str">
        <f>+Start初期記入!D9</f>
        <v>日</v>
      </c>
      <c r="D6" s="192"/>
      <c r="E6" s="302"/>
      <c r="F6" s="302"/>
      <c r="G6" s="305"/>
      <c r="H6" s="306">
        <f t="shared" si="2"/>
        <v>0</v>
      </c>
      <c r="I6" s="306">
        <f t="shared" si="3"/>
        <v>0</v>
      </c>
      <c r="J6" s="307">
        <f t="shared" si="4"/>
        <v>0</v>
      </c>
      <c r="K6" s="296">
        <f t="shared" si="5"/>
        <v>0</v>
      </c>
      <c r="L6" s="9">
        <f t="shared" si="1"/>
        <v>0</v>
      </c>
      <c r="M6" s="468">
        <f t="shared" si="6"/>
        <v>0</v>
      </c>
    </row>
    <row r="7" spans="1:14">
      <c r="A7" s="80">
        <f>+Start初期記入!B10</f>
        <v>1</v>
      </c>
      <c r="B7" s="80">
        <f>+Start初期記入!C10</f>
        <v>4</v>
      </c>
      <c r="C7" s="112" t="str">
        <f>+Start初期記入!D10</f>
        <v>月</v>
      </c>
      <c r="D7" s="192"/>
      <c r="E7" s="302"/>
      <c r="F7" s="302"/>
      <c r="G7" s="305"/>
      <c r="H7" s="306">
        <f t="shared" si="2"/>
        <v>0</v>
      </c>
      <c r="I7" s="306">
        <f t="shared" si="3"/>
        <v>0</v>
      </c>
      <c r="J7" s="307">
        <f t="shared" si="4"/>
        <v>0</v>
      </c>
      <c r="K7" s="296">
        <f t="shared" si="5"/>
        <v>0</v>
      </c>
      <c r="L7" s="9">
        <f t="shared" si="1"/>
        <v>0</v>
      </c>
      <c r="M7" s="468">
        <f t="shared" si="6"/>
        <v>0</v>
      </c>
    </row>
    <row r="8" spans="1:14">
      <c r="A8" s="80">
        <f>+Start初期記入!B11</f>
        <v>1</v>
      </c>
      <c r="B8" s="80">
        <f>+Start初期記入!C11</f>
        <v>5</v>
      </c>
      <c r="C8" s="112" t="str">
        <f>+Start初期記入!D11</f>
        <v>火</v>
      </c>
      <c r="D8" s="192"/>
      <c r="E8" s="302"/>
      <c r="F8" s="302"/>
      <c r="G8" s="305"/>
      <c r="H8" s="306">
        <f t="shared" si="2"/>
        <v>0</v>
      </c>
      <c r="I8" s="306">
        <f t="shared" si="3"/>
        <v>0</v>
      </c>
      <c r="J8" s="307">
        <f t="shared" si="4"/>
        <v>0</v>
      </c>
      <c r="K8" s="296">
        <f t="shared" si="5"/>
        <v>0</v>
      </c>
      <c r="L8" s="9">
        <f t="shared" si="1"/>
        <v>0</v>
      </c>
      <c r="M8" s="468">
        <f t="shared" si="6"/>
        <v>0</v>
      </c>
    </row>
    <row r="9" spans="1:14">
      <c r="A9" s="80">
        <f>+Start初期記入!B12</f>
        <v>1</v>
      </c>
      <c r="B9" s="80">
        <f>+Start初期記入!C12</f>
        <v>6</v>
      </c>
      <c r="C9" s="112" t="str">
        <f>+Start初期記入!D12</f>
        <v>水</v>
      </c>
      <c r="D9" s="192"/>
      <c r="E9" s="302"/>
      <c r="F9" s="302"/>
      <c r="G9" s="305"/>
      <c r="H9" s="306">
        <f t="shared" si="2"/>
        <v>0</v>
      </c>
      <c r="I9" s="306">
        <f t="shared" si="3"/>
        <v>0</v>
      </c>
      <c r="J9" s="307">
        <f t="shared" si="4"/>
        <v>0</v>
      </c>
      <c r="K9" s="296">
        <f t="shared" si="5"/>
        <v>0</v>
      </c>
      <c r="L9" s="9">
        <f t="shared" si="1"/>
        <v>0</v>
      </c>
      <c r="M9" s="468">
        <f t="shared" si="6"/>
        <v>0</v>
      </c>
    </row>
    <row r="10" spans="1:14">
      <c r="A10" s="80">
        <f>+Start初期記入!B13</f>
        <v>1</v>
      </c>
      <c r="B10" s="80">
        <f>+Start初期記入!C13</f>
        <v>7</v>
      </c>
      <c r="C10" s="112" t="str">
        <f>+Start初期記入!D13</f>
        <v>木</v>
      </c>
      <c r="D10" s="192"/>
      <c r="E10" s="302"/>
      <c r="F10" s="302"/>
      <c r="G10" s="305"/>
      <c r="H10" s="306">
        <f t="shared" si="2"/>
        <v>0</v>
      </c>
      <c r="I10" s="306">
        <f t="shared" si="3"/>
        <v>0</v>
      </c>
      <c r="J10" s="307">
        <f t="shared" si="4"/>
        <v>0</v>
      </c>
      <c r="K10" s="296">
        <f t="shared" si="5"/>
        <v>0</v>
      </c>
      <c r="L10" s="9">
        <f t="shared" si="1"/>
        <v>0</v>
      </c>
      <c r="M10" s="468">
        <f t="shared" si="6"/>
        <v>0</v>
      </c>
    </row>
    <row r="11" spans="1:14">
      <c r="A11" s="80">
        <f>+Start初期記入!B14</f>
        <v>1</v>
      </c>
      <c r="B11" s="80">
        <f>+Start初期記入!C14</f>
        <v>8</v>
      </c>
      <c r="C11" s="112" t="str">
        <f>+Start初期記入!D14</f>
        <v>金</v>
      </c>
      <c r="D11" s="192"/>
      <c r="E11" s="302"/>
      <c r="F11" s="302"/>
      <c r="G11" s="305"/>
      <c r="H11" s="306">
        <f t="shared" si="2"/>
        <v>0</v>
      </c>
      <c r="I11" s="306">
        <f t="shared" si="3"/>
        <v>0</v>
      </c>
      <c r="J11" s="307">
        <f t="shared" si="4"/>
        <v>0</v>
      </c>
      <c r="K11" s="296">
        <f t="shared" si="5"/>
        <v>0</v>
      </c>
      <c r="L11" s="9">
        <f t="shared" si="1"/>
        <v>0</v>
      </c>
      <c r="M11" s="468">
        <f t="shared" si="6"/>
        <v>0</v>
      </c>
    </row>
    <row r="12" spans="1:14">
      <c r="A12" s="80">
        <f>+Start初期記入!B15</f>
        <v>1</v>
      </c>
      <c r="B12" s="80">
        <f>+Start初期記入!C15</f>
        <v>9</v>
      </c>
      <c r="C12" s="112" t="str">
        <f>+Start初期記入!D15</f>
        <v>土</v>
      </c>
      <c r="D12" s="192"/>
      <c r="E12" s="302"/>
      <c r="F12" s="302"/>
      <c r="G12" s="305"/>
      <c r="H12" s="306">
        <f t="shared" si="2"/>
        <v>0</v>
      </c>
      <c r="I12" s="306">
        <f t="shared" si="3"/>
        <v>0</v>
      </c>
      <c r="J12" s="307">
        <f t="shared" si="4"/>
        <v>0</v>
      </c>
      <c r="K12" s="296">
        <f t="shared" si="5"/>
        <v>0</v>
      </c>
      <c r="L12" s="9">
        <f t="shared" si="1"/>
        <v>0</v>
      </c>
      <c r="M12" s="468">
        <f t="shared" si="6"/>
        <v>0</v>
      </c>
    </row>
    <row r="13" spans="1:14">
      <c r="A13" s="80">
        <f>+Start初期記入!B16</f>
        <v>1</v>
      </c>
      <c r="B13" s="80">
        <f>+Start初期記入!C16</f>
        <v>10</v>
      </c>
      <c r="C13" s="112" t="str">
        <f>+Start初期記入!D16</f>
        <v>日</v>
      </c>
      <c r="D13" s="192"/>
      <c r="E13" s="302"/>
      <c r="F13" s="302"/>
      <c r="G13" s="305"/>
      <c r="H13" s="306">
        <f t="shared" si="2"/>
        <v>0</v>
      </c>
      <c r="I13" s="306">
        <f t="shared" si="3"/>
        <v>0</v>
      </c>
      <c r="J13" s="307">
        <f t="shared" si="4"/>
        <v>0</v>
      </c>
      <c r="K13" s="296">
        <f t="shared" si="5"/>
        <v>0</v>
      </c>
      <c r="L13" s="9">
        <f t="shared" si="1"/>
        <v>0</v>
      </c>
      <c r="M13" s="468">
        <f t="shared" si="6"/>
        <v>0</v>
      </c>
    </row>
    <row r="14" spans="1:14">
      <c r="A14" s="80">
        <f>+Start初期記入!B17</f>
        <v>1</v>
      </c>
      <c r="B14" s="80">
        <f>+Start初期記入!C17</f>
        <v>11</v>
      </c>
      <c r="C14" s="112" t="str">
        <f>+Start初期記入!D17</f>
        <v>月</v>
      </c>
      <c r="D14" s="192"/>
      <c r="E14" s="302"/>
      <c r="F14" s="302"/>
      <c r="G14" s="305"/>
      <c r="H14" s="306">
        <f t="shared" si="2"/>
        <v>0</v>
      </c>
      <c r="I14" s="306">
        <f t="shared" si="3"/>
        <v>0</v>
      </c>
      <c r="J14" s="307">
        <f t="shared" si="4"/>
        <v>0</v>
      </c>
      <c r="K14" s="296">
        <f t="shared" si="5"/>
        <v>0</v>
      </c>
      <c r="L14" s="9">
        <f t="shared" si="1"/>
        <v>0</v>
      </c>
      <c r="M14" s="468">
        <f t="shared" si="6"/>
        <v>0</v>
      </c>
    </row>
    <row r="15" spans="1:14">
      <c r="A15" s="80">
        <f>+Start初期記入!B18</f>
        <v>1</v>
      </c>
      <c r="B15" s="80">
        <f>+Start初期記入!C18</f>
        <v>12</v>
      </c>
      <c r="C15" s="112" t="str">
        <f>+Start初期記入!D18</f>
        <v>火</v>
      </c>
      <c r="D15" s="193"/>
      <c r="E15" s="302"/>
      <c r="F15" s="302"/>
      <c r="G15" s="305"/>
      <c r="H15" s="306">
        <f t="shared" si="2"/>
        <v>0</v>
      </c>
      <c r="I15" s="306">
        <f t="shared" si="3"/>
        <v>0</v>
      </c>
      <c r="J15" s="307">
        <f t="shared" si="4"/>
        <v>0</v>
      </c>
      <c r="K15" s="296">
        <f t="shared" si="5"/>
        <v>0</v>
      </c>
      <c r="L15" s="9">
        <f t="shared" si="1"/>
        <v>0</v>
      </c>
      <c r="M15" s="468">
        <f t="shared" si="6"/>
        <v>0</v>
      </c>
    </row>
    <row r="16" spans="1:14">
      <c r="A16" s="80">
        <f>+Start初期記入!B19</f>
        <v>1</v>
      </c>
      <c r="B16" s="80">
        <f>+Start初期記入!C19</f>
        <v>13</v>
      </c>
      <c r="C16" s="112" t="str">
        <f>+Start初期記入!D19</f>
        <v>水</v>
      </c>
      <c r="D16" s="193"/>
      <c r="E16" s="302"/>
      <c r="F16" s="302"/>
      <c r="G16" s="305"/>
      <c r="H16" s="306">
        <f t="shared" si="2"/>
        <v>0</v>
      </c>
      <c r="I16" s="306">
        <f t="shared" si="3"/>
        <v>0</v>
      </c>
      <c r="J16" s="307">
        <f t="shared" si="4"/>
        <v>0</v>
      </c>
      <c r="K16" s="296">
        <f t="shared" si="5"/>
        <v>0</v>
      </c>
      <c r="L16" s="9">
        <f t="shared" si="1"/>
        <v>0</v>
      </c>
      <c r="M16" s="468">
        <f t="shared" si="6"/>
        <v>0</v>
      </c>
    </row>
    <row r="17" spans="1:13">
      <c r="A17" s="80">
        <f>+Start初期記入!B20</f>
        <v>1</v>
      </c>
      <c r="B17" s="80">
        <f>+Start初期記入!C20</f>
        <v>14</v>
      </c>
      <c r="C17" s="112" t="str">
        <f>+Start初期記入!D20</f>
        <v>木</v>
      </c>
      <c r="D17" s="193"/>
      <c r="E17" s="302"/>
      <c r="F17" s="302"/>
      <c r="G17" s="305"/>
      <c r="H17" s="306">
        <f t="shared" si="2"/>
        <v>0</v>
      </c>
      <c r="I17" s="306">
        <f t="shared" si="3"/>
        <v>0</v>
      </c>
      <c r="J17" s="307">
        <f t="shared" si="4"/>
        <v>0</v>
      </c>
      <c r="K17" s="296">
        <f t="shared" si="5"/>
        <v>0</v>
      </c>
      <c r="L17" s="9">
        <f t="shared" si="1"/>
        <v>0</v>
      </c>
      <c r="M17" s="468">
        <f t="shared" si="6"/>
        <v>0</v>
      </c>
    </row>
    <row r="18" spans="1:13">
      <c r="A18" s="80">
        <f>+Start初期記入!B21</f>
        <v>1</v>
      </c>
      <c r="B18" s="80">
        <f>+Start初期記入!C21</f>
        <v>15</v>
      </c>
      <c r="C18" s="112" t="str">
        <f>+Start初期記入!D21</f>
        <v>金</v>
      </c>
      <c r="D18" s="193"/>
      <c r="E18" s="302"/>
      <c r="F18" s="302"/>
      <c r="G18" s="305"/>
      <c r="H18" s="306">
        <f t="shared" si="2"/>
        <v>0</v>
      </c>
      <c r="I18" s="306">
        <f t="shared" si="3"/>
        <v>0</v>
      </c>
      <c r="J18" s="307">
        <f t="shared" si="4"/>
        <v>0</v>
      </c>
      <c r="K18" s="296">
        <f t="shared" si="5"/>
        <v>0</v>
      </c>
      <c r="L18" s="9">
        <f t="shared" si="1"/>
        <v>0</v>
      </c>
      <c r="M18" s="468">
        <f t="shared" si="6"/>
        <v>0</v>
      </c>
    </row>
    <row r="19" spans="1:13">
      <c r="A19" s="80">
        <f>+Start初期記入!B22</f>
        <v>1</v>
      </c>
      <c r="B19" s="80">
        <f>+Start初期記入!C22</f>
        <v>16</v>
      </c>
      <c r="C19" s="112" t="str">
        <f>+Start初期記入!D22</f>
        <v>土</v>
      </c>
      <c r="D19" s="193"/>
      <c r="E19" s="302"/>
      <c r="F19" s="302"/>
      <c r="G19" s="305"/>
      <c r="H19" s="306">
        <f t="shared" si="2"/>
        <v>0</v>
      </c>
      <c r="I19" s="306">
        <f t="shared" si="3"/>
        <v>0</v>
      </c>
      <c r="J19" s="307">
        <f t="shared" si="4"/>
        <v>0</v>
      </c>
      <c r="K19" s="296">
        <f t="shared" si="5"/>
        <v>0</v>
      </c>
      <c r="L19" s="9">
        <f t="shared" si="1"/>
        <v>0</v>
      </c>
      <c r="M19" s="468">
        <f t="shared" si="6"/>
        <v>0</v>
      </c>
    </row>
    <row r="20" spans="1:13">
      <c r="A20" s="80">
        <f>+Start初期記入!B23</f>
        <v>1</v>
      </c>
      <c r="B20" s="80">
        <f>+Start初期記入!C23</f>
        <v>17</v>
      </c>
      <c r="C20" s="112" t="str">
        <f>+Start初期記入!D23</f>
        <v>日</v>
      </c>
      <c r="D20" s="193"/>
      <c r="E20" s="302"/>
      <c r="F20" s="302"/>
      <c r="G20" s="305"/>
      <c r="H20" s="306">
        <f t="shared" si="2"/>
        <v>0</v>
      </c>
      <c r="I20" s="306">
        <f t="shared" si="3"/>
        <v>0</v>
      </c>
      <c r="J20" s="307">
        <f t="shared" si="4"/>
        <v>0</v>
      </c>
      <c r="K20" s="296">
        <f t="shared" si="5"/>
        <v>0</v>
      </c>
      <c r="L20" s="9">
        <f t="shared" si="1"/>
        <v>0</v>
      </c>
      <c r="M20" s="468">
        <f t="shared" si="6"/>
        <v>0</v>
      </c>
    </row>
    <row r="21" spans="1:13">
      <c r="A21" s="80">
        <f>+Start初期記入!B24</f>
        <v>1</v>
      </c>
      <c r="B21" s="80">
        <f>+Start初期記入!C24</f>
        <v>18</v>
      </c>
      <c r="C21" s="112" t="str">
        <f>+Start初期記入!D24</f>
        <v>月</v>
      </c>
      <c r="D21" s="193"/>
      <c r="E21" s="302"/>
      <c r="F21" s="302"/>
      <c r="G21" s="305"/>
      <c r="H21" s="306">
        <f t="shared" si="2"/>
        <v>0</v>
      </c>
      <c r="I21" s="306">
        <f t="shared" si="3"/>
        <v>0</v>
      </c>
      <c r="J21" s="307">
        <f t="shared" si="4"/>
        <v>0</v>
      </c>
      <c r="K21" s="296">
        <f t="shared" si="5"/>
        <v>0</v>
      </c>
      <c r="L21" s="9">
        <f t="shared" si="1"/>
        <v>0</v>
      </c>
      <c r="M21" s="468">
        <f t="shared" si="6"/>
        <v>0</v>
      </c>
    </row>
    <row r="22" spans="1:13">
      <c r="A22" s="80">
        <f>+Start初期記入!B25</f>
        <v>1</v>
      </c>
      <c r="B22" s="80">
        <f>+Start初期記入!C25</f>
        <v>19</v>
      </c>
      <c r="C22" s="112" t="str">
        <f>+Start初期記入!D25</f>
        <v>火</v>
      </c>
      <c r="D22" s="193"/>
      <c r="E22" s="302"/>
      <c r="F22" s="302"/>
      <c r="G22" s="305"/>
      <c r="H22" s="306">
        <f t="shared" si="2"/>
        <v>0</v>
      </c>
      <c r="I22" s="306">
        <f t="shared" si="3"/>
        <v>0</v>
      </c>
      <c r="J22" s="307">
        <f t="shared" si="4"/>
        <v>0</v>
      </c>
      <c r="K22" s="296">
        <f t="shared" si="5"/>
        <v>0</v>
      </c>
      <c r="L22" s="9">
        <f t="shared" si="1"/>
        <v>0</v>
      </c>
      <c r="M22" s="468">
        <f t="shared" si="6"/>
        <v>0</v>
      </c>
    </row>
    <row r="23" spans="1:13">
      <c r="A23" s="80">
        <f>+Start初期記入!B26</f>
        <v>1</v>
      </c>
      <c r="B23" s="80">
        <f>+Start初期記入!C26</f>
        <v>20</v>
      </c>
      <c r="C23" s="112" t="str">
        <f>+Start初期記入!D26</f>
        <v>水</v>
      </c>
      <c r="D23" s="193"/>
      <c r="E23" s="302"/>
      <c r="F23" s="302"/>
      <c r="G23" s="305"/>
      <c r="H23" s="306">
        <f t="shared" si="2"/>
        <v>0</v>
      </c>
      <c r="I23" s="306">
        <f t="shared" si="3"/>
        <v>0</v>
      </c>
      <c r="J23" s="307">
        <f t="shared" si="4"/>
        <v>0</v>
      </c>
      <c r="K23" s="296">
        <f t="shared" si="5"/>
        <v>0</v>
      </c>
      <c r="L23" s="9">
        <f t="shared" si="1"/>
        <v>0</v>
      </c>
      <c r="M23" s="468">
        <f t="shared" si="6"/>
        <v>0</v>
      </c>
    </row>
    <row r="24" spans="1:13">
      <c r="A24" s="80">
        <f>+Start初期記入!B27</f>
        <v>1</v>
      </c>
      <c r="B24" s="80">
        <f>+Start初期記入!C27</f>
        <v>21</v>
      </c>
      <c r="C24" s="112" t="str">
        <f>+Start初期記入!D27</f>
        <v>木</v>
      </c>
      <c r="D24" s="193"/>
      <c r="E24" s="302"/>
      <c r="F24" s="302"/>
      <c r="G24" s="305"/>
      <c r="H24" s="306">
        <f t="shared" si="2"/>
        <v>0</v>
      </c>
      <c r="I24" s="306">
        <f t="shared" si="3"/>
        <v>0</v>
      </c>
      <c r="J24" s="307">
        <f t="shared" si="4"/>
        <v>0</v>
      </c>
      <c r="K24" s="296">
        <f t="shared" si="5"/>
        <v>0</v>
      </c>
      <c r="L24" s="9">
        <f t="shared" si="1"/>
        <v>0</v>
      </c>
      <c r="M24" s="468">
        <f t="shared" si="6"/>
        <v>0</v>
      </c>
    </row>
    <row r="25" spans="1:13">
      <c r="A25" s="80">
        <f>+Start初期記入!B28</f>
        <v>1</v>
      </c>
      <c r="B25" s="80">
        <f>+Start初期記入!C28</f>
        <v>22</v>
      </c>
      <c r="C25" s="112" t="str">
        <f>+Start初期記入!D28</f>
        <v>金</v>
      </c>
      <c r="D25" s="193"/>
      <c r="E25" s="302"/>
      <c r="F25" s="302"/>
      <c r="G25" s="305"/>
      <c r="H25" s="306">
        <f t="shared" si="2"/>
        <v>0</v>
      </c>
      <c r="I25" s="306">
        <f t="shared" si="3"/>
        <v>0</v>
      </c>
      <c r="J25" s="307">
        <f t="shared" si="4"/>
        <v>0</v>
      </c>
      <c r="K25" s="296">
        <f t="shared" si="5"/>
        <v>0</v>
      </c>
      <c r="L25" s="9">
        <f t="shared" si="1"/>
        <v>0</v>
      </c>
      <c r="M25" s="468">
        <f t="shared" si="6"/>
        <v>0</v>
      </c>
    </row>
    <row r="26" spans="1:13">
      <c r="A26" s="80">
        <f>+Start初期記入!B29</f>
        <v>1</v>
      </c>
      <c r="B26" s="80">
        <f>+Start初期記入!C29</f>
        <v>23</v>
      </c>
      <c r="C26" s="112" t="str">
        <f>+Start初期記入!D29</f>
        <v>土</v>
      </c>
      <c r="D26" s="193"/>
      <c r="E26" s="302"/>
      <c r="F26" s="302"/>
      <c r="G26" s="305"/>
      <c r="H26" s="306">
        <f t="shared" si="2"/>
        <v>0</v>
      </c>
      <c r="I26" s="306">
        <f t="shared" si="3"/>
        <v>0</v>
      </c>
      <c r="J26" s="307">
        <f t="shared" si="4"/>
        <v>0</v>
      </c>
      <c r="K26" s="296">
        <f t="shared" si="5"/>
        <v>0</v>
      </c>
      <c r="L26" s="9">
        <f t="shared" si="1"/>
        <v>0</v>
      </c>
      <c r="M26" s="468">
        <f t="shared" si="6"/>
        <v>0</v>
      </c>
    </row>
    <row r="27" spans="1:13">
      <c r="A27" s="80">
        <f>+Start初期記入!B30</f>
        <v>1</v>
      </c>
      <c r="B27" s="80">
        <f>+Start初期記入!C30</f>
        <v>24</v>
      </c>
      <c r="C27" s="112" t="str">
        <f>+Start初期記入!D30</f>
        <v>日</v>
      </c>
      <c r="D27" s="193"/>
      <c r="E27" s="302"/>
      <c r="F27" s="302"/>
      <c r="G27" s="305"/>
      <c r="H27" s="306">
        <f t="shared" si="2"/>
        <v>0</v>
      </c>
      <c r="I27" s="306">
        <f t="shared" si="3"/>
        <v>0</v>
      </c>
      <c r="J27" s="307">
        <f t="shared" si="4"/>
        <v>0</v>
      </c>
      <c r="K27" s="296">
        <f t="shared" si="5"/>
        <v>0</v>
      </c>
      <c r="L27" s="9">
        <f t="shared" si="1"/>
        <v>0</v>
      </c>
      <c r="M27" s="468">
        <f t="shared" si="6"/>
        <v>0</v>
      </c>
    </row>
    <row r="28" spans="1:13">
      <c r="A28" s="80">
        <f>+Start初期記入!B31</f>
        <v>1</v>
      </c>
      <c r="B28" s="80">
        <f>+Start初期記入!C31</f>
        <v>25</v>
      </c>
      <c r="C28" s="112" t="str">
        <f>+Start初期記入!D31</f>
        <v>月</v>
      </c>
      <c r="D28" s="193"/>
      <c r="E28" s="302"/>
      <c r="F28" s="302"/>
      <c r="G28" s="305"/>
      <c r="H28" s="306">
        <f t="shared" si="2"/>
        <v>0</v>
      </c>
      <c r="I28" s="306">
        <f t="shared" si="3"/>
        <v>0</v>
      </c>
      <c r="J28" s="307">
        <f t="shared" si="4"/>
        <v>0</v>
      </c>
      <c r="K28" s="296">
        <f t="shared" si="5"/>
        <v>0</v>
      </c>
      <c r="L28" s="9">
        <f t="shared" si="1"/>
        <v>0</v>
      </c>
      <c r="M28" s="468">
        <f t="shared" si="6"/>
        <v>0</v>
      </c>
    </row>
    <row r="29" spans="1:13">
      <c r="A29" s="80">
        <f>+Start初期記入!B32</f>
        <v>1</v>
      </c>
      <c r="B29" s="80">
        <f>+Start初期記入!C32</f>
        <v>26</v>
      </c>
      <c r="C29" s="112" t="str">
        <f>+Start初期記入!D32</f>
        <v>火</v>
      </c>
      <c r="D29" s="193"/>
      <c r="E29" s="302"/>
      <c r="F29" s="302"/>
      <c r="G29" s="305"/>
      <c r="H29" s="306">
        <f t="shared" si="2"/>
        <v>0</v>
      </c>
      <c r="I29" s="306">
        <f t="shared" si="3"/>
        <v>0</v>
      </c>
      <c r="J29" s="307">
        <f t="shared" si="4"/>
        <v>0</v>
      </c>
      <c r="K29" s="296">
        <f t="shared" si="5"/>
        <v>0</v>
      </c>
      <c r="L29" s="9">
        <f t="shared" si="1"/>
        <v>0</v>
      </c>
      <c r="M29" s="468">
        <f t="shared" si="6"/>
        <v>0</v>
      </c>
    </row>
    <row r="30" spans="1:13">
      <c r="A30" s="80">
        <f>+Start初期記入!B33</f>
        <v>1</v>
      </c>
      <c r="B30" s="80">
        <f>+Start初期記入!C33</f>
        <v>27</v>
      </c>
      <c r="C30" s="112" t="str">
        <f>+Start初期記入!D33</f>
        <v>水</v>
      </c>
      <c r="D30" s="193"/>
      <c r="E30" s="302"/>
      <c r="F30" s="302"/>
      <c r="G30" s="305"/>
      <c r="H30" s="306">
        <f t="shared" si="2"/>
        <v>0</v>
      </c>
      <c r="I30" s="306">
        <f t="shared" si="3"/>
        <v>0</v>
      </c>
      <c r="J30" s="307">
        <f t="shared" si="4"/>
        <v>0</v>
      </c>
      <c r="K30" s="296">
        <f t="shared" si="5"/>
        <v>0</v>
      </c>
      <c r="L30" s="9">
        <f t="shared" si="1"/>
        <v>0</v>
      </c>
      <c r="M30" s="468">
        <f t="shared" si="6"/>
        <v>0</v>
      </c>
    </row>
    <row r="31" spans="1:13">
      <c r="A31" s="80">
        <f>+Start初期記入!B34</f>
        <v>1</v>
      </c>
      <c r="B31" s="80">
        <f>+Start初期記入!C34</f>
        <v>28</v>
      </c>
      <c r="C31" s="112" t="str">
        <f>+Start初期記入!D34</f>
        <v>木</v>
      </c>
      <c r="D31" s="193"/>
      <c r="E31" s="302"/>
      <c r="F31" s="302"/>
      <c r="G31" s="305"/>
      <c r="H31" s="306">
        <f t="shared" si="2"/>
        <v>0</v>
      </c>
      <c r="I31" s="306">
        <f t="shared" si="3"/>
        <v>0</v>
      </c>
      <c r="J31" s="307">
        <f t="shared" si="4"/>
        <v>0</v>
      </c>
      <c r="K31" s="296">
        <f t="shared" si="5"/>
        <v>0</v>
      </c>
      <c r="L31" s="9">
        <f t="shared" si="1"/>
        <v>0</v>
      </c>
      <c r="M31" s="468">
        <f t="shared" si="6"/>
        <v>0</v>
      </c>
    </row>
    <row r="32" spans="1:13">
      <c r="A32" s="80">
        <f>+Start初期記入!B35</f>
        <v>1</v>
      </c>
      <c r="B32" s="80">
        <f>+Start初期記入!C35</f>
        <v>29</v>
      </c>
      <c r="C32" s="112" t="str">
        <f>+Start初期記入!D35</f>
        <v>金</v>
      </c>
      <c r="D32" s="193"/>
      <c r="E32" s="302"/>
      <c r="F32" s="302"/>
      <c r="G32" s="305"/>
      <c r="H32" s="306">
        <f t="shared" si="2"/>
        <v>0</v>
      </c>
      <c r="I32" s="306">
        <f t="shared" si="3"/>
        <v>0</v>
      </c>
      <c r="J32" s="307">
        <f t="shared" si="4"/>
        <v>0</v>
      </c>
      <c r="K32" s="296">
        <f t="shared" si="5"/>
        <v>0</v>
      </c>
      <c r="L32" s="9">
        <f t="shared" si="1"/>
        <v>0</v>
      </c>
      <c r="M32" s="468">
        <f t="shared" si="6"/>
        <v>0</v>
      </c>
    </row>
    <row r="33" spans="1:13">
      <c r="A33" s="80">
        <f>+Start初期記入!B36</f>
        <v>1</v>
      </c>
      <c r="B33" s="80">
        <f>+Start初期記入!C36</f>
        <v>30</v>
      </c>
      <c r="C33" s="112" t="str">
        <f>+Start初期記入!D36</f>
        <v>土</v>
      </c>
      <c r="D33" s="193"/>
      <c r="E33" s="302"/>
      <c r="F33" s="302"/>
      <c r="G33" s="305"/>
      <c r="H33" s="306">
        <f t="shared" si="2"/>
        <v>0</v>
      </c>
      <c r="I33" s="306">
        <f t="shared" si="3"/>
        <v>0</v>
      </c>
      <c r="J33" s="307">
        <f t="shared" si="4"/>
        <v>0</v>
      </c>
      <c r="K33" s="296">
        <f t="shared" si="5"/>
        <v>0</v>
      </c>
      <c r="L33" s="9">
        <f t="shared" si="1"/>
        <v>0</v>
      </c>
      <c r="M33" s="468">
        <f t="shared" si="6"/>
        <v>0</v>
      </c>
    </row>
    <row r="34" spans="1:13">
      <c r="A34" s="80">
        <f>+Start初期記入!B37</f>
        <v>1</v>
      </c>
      <c r="B34" s="80">
        <f>+Start初期記入!C37</f>
        <v>0</v>
      </c>
      <c r="C34" s="112" t="str">
        <f>+Start初期記入!D37</f>
        <v>木</v>
      </c>
      <c r="D34" s="194"/>
      <c r="E34" s="302"/>
      <c r="F34" s="302"/>
      <c r="G34" s="305"/>
      <c r="H34" s="306">
        <f t="shared" si="2"/>
        <v>0</v>
      </c>
      <c r="I34" s="306">
        <f t="shared" si="3"/>
        <v>0</v>
      </c>
      <c r="J34" s="307">
        <f t="shared" si="4"/>
        <v>0</v>
      </c>
      <c r="K34" s="296">
        <f t="shared" si="5"/>
        <v>0</v>
      </c>
      <c r="L34" s="9">
        <f t="shared" si="1"/>
        <v>0</v>
      </c>
      <c r="M34" s="468">
        <f t="shared" si="6"/>
        <v>0</v>
      </c>
    </row>
    <row r="35" spans="1:13">
      <c r="A35" s="21"/>
      <c r="B35" s="16"/>
      <c r="C35" s="113" t="s">
        <v>243</v>
      </c>
      <c r="D35" s="88"/>
      <c r="E35" s="11">
        <f>COUNTIF(E4:E34,"&gt;=0:00")</f>
        <v>0</v>
      </c>
      <c r="F35" s="91"/>
      <c r="G35" s="23"/>
      <c r="H35" s="16"/>
      <c r="I35" s="91"/>
      <c r="J35" s="23"/>
      <c r="K35" s="41">
        <f t="shared" ref="K35:M35" si="7">SUM(K4:K34)</f>
        <v>0</v>
      </c>
      <c r="L35" s="10">
        <f t="shared" si="7"/>
        <v>0</v>
      </c>
      <c r="M35" s="468">
        <f t="shared" si="7"/>
        <v>0</v>
      </c>
    </row>
    <row r="36" spans="1:13">
      <c r="F36" s="87"/>
      <c r="I36" s="87"/>
    </row>
    <row r="37" spans="1:13">
      <c r="F37" s="87"/>
      <c r="I37" s="87"/>
    </row>
    <row r="38" spans="1:13">
      <c r="F38" s="87"/>
      <c r="I38" s="87"/>
    </row>
    <row r="39" spans="1:13">
      <c r="F39" s="87"/>
      <c r="I39" s="87"/>
    </row>
    <row r="40" spans="1:13">
      <c r="F40" s="87"/>
      <c r="I40" s="87"/>
    </row>
    <row r="41" spans="1:13">
      <c r="F41" s="87"/>
      <c r="I41" s="87"/>
    </row>
    <row r="42" spans="1:13">
      <c r="F42" s="87"/>
      <c r="I42" s="87"/>
    </row>
    <row r="43" spans="1:13">
      <c r="F43" s="87"/>
      <c r="I43" s="87"/>
    </row>
    <row r="44" spans="1:13">
      <c r="F44" s="87"/>
      <c r="I44" s="87"/>
    </row>
    <row r="45" spans="1:13">
      <c r="F45" s="87"/>
      <c r="I45" s="87"/>
    </row>
    <row r="46" spans="1:13">
      <c r="F46" s="87"/>
      <c r="I46" s="87"/>
    </row>
    <row r="47" spans="1:13">
      <c r="F47" s="87"/>
      <c r="I47" s="87"/>
    </row>
    <row r="48" spans="1:13">
      <c r="F48" s="87"/>
      <c r="I48" s="87"/>
    </row>
    <row r="49" spans="6:9">
      <c r="F49" s="87"/>
      <c r="I49" s="87"/>
    </row>
    <row r="50" spans="6:9">
      <c r="F50" s="87"/>
      <c r="I50" s="87"/>
    </row>
    <row r="51" spans="6:9">
      <c r="F51" s="87"/>
      <c r="I51" s="87"/>
    </row>
    <row r="52" spans="6:9">
      <c r="F52" s="87"/>
      <c r="I52" s="87"/>
    </row>
    <row r="53" spans="6:9">
      <c r="F53" s="87"/>
      <c r="I53" s="87"/>
    </row>
    <row r="54" spans="6:9">
      <c r="F54" s="87"/>
      <c r="I54" s="87"/>
    </row>
    <row r="55" spans="6:9">
      <c r="F55" s="87"/>
      <c r="I55" s="87"/>
    </row>
    <row r="56" spans="6:9">
      <c r="F56" s="87"/>
      <c r="I56" s="87"/>
    </row>
    <row r="57" spans="6:9">
      <c r="F57" s="87"/>
      <c r="I57" s="87"/>
    </row>
    <row r="58" spans="6:9">
      <c r="F58" s="87"/>
      <c r="I58" s="87"/>
    </row>
    <row r="59" spans="6:9">
      <c r="F59" s="87"/>
      <c r="I59" s="87"/>
    </row>
    <row r="60" spans="6:9">
      <c r="F60" s="87"/>
      <c r="I60" s="87"/>
    </row>
    <row r="61" spans="6:9">
      <c r="F61" s="87"/>
      <c r="I61" s="87"/>
    </row>
    <row r="62" spans="6:9">
      <c r="F62" s="87"/>
      <c r="I62" s="87"/>
    </row>
    <row r="63" spans="6:9">
      <c r="F63" s="87"/>
      <c r="I63" s="87"/>
    </row>
    <row r="64" spans="6:9">
      <c r="F64" s="87"/>
      <c r="I64" s="87"/>
    </row>
    <row r="65" spans="6:9">
      <c r="F65" s="87"/>
      <c r="I65" s="87"/>
    </row>
    <row r="66" spans="6:9">
      <c r="F66" s="87"/>
      <c r="I66" s="87"/>
    </row>
    <row r="67" spans="6:9">
      <c r="F67" s="87"/>
      <c r="I67" s="87"/>
    </row>
    <row r="68" spans="6:9">
      <c r="F68" s="87"/>
      <c r="I68" s="87"/>
    </row>
    <row r="69" spans="6:9">
      <c r="F69" s="87"/>
      <c r="I69" s="87"/>
    </row>
    <row r="70" spans="6:9">
      <c r="F70" s="87"/>
      <c r="I70" s="87"/>
    </row>
    <row r="71" spans="6:9">
      <c r="F71" s="87"/>
      <c r="I71" s="87"/>
    </row>
    <row r="72" spans="6:9">
      <c r="F72" s="87"/>
      <c r="I72" s="87"/>
    </row>
    <row r="73" spans="6:9">
      <c r="F73" s="87"/>
      <c r="I73" s="87"/>
    </row>
    <row r="74" spans="6:9">
      <c r="F74" s="87"/>
      <c r="I74" s="87"/>
    </row>
    <row r="75" spans="6:9">
      <c r="F75" s="87"/>
      <c r="I75" s="87"/>
    </row>
    <row r="76" spans="6:9">
      <c r="F76" s="87"/>
      <c r="I76" s="87"/>
    </row>
    <row r="77" spans="6:9">
      <c r="F77" s="87"/>
      <c r="I77" s="87"/>
    </row>
    <row r="78" spans="6:9">
      <c r="F78" s="87"/>
      <c r="I78" s="87"/>
    </row>
    <row r="79" spans="6:9">
      <c r="F79" s="87"/>
      <c r="I79" s="87"/>
    </row>
    <row r="80" spans="6:9">
      <c r="F80" s="87"/>
      <c r="I80" s="87"/>
    </row>
    <row r="81" spans="6:9">
      <c r="F81" s="87"/>
      <c r="I81" s="87"/>
    </row>
    <row r="82" spans="6:9">
      <c r="F82" s="87"/>
      <c r="I82" s="87"/>
    </row>
    <row r="83" spans="6:9">
      <c r="F83" s="87"/>
      <c r="I83" s="87"/>
    </row>
    <row r="84" spans="6:9">
      <c r="F84" s="87"/>
      <c r="I84" s="87"/>
    </row>
    <row r="85" spans="6:9">
      <c r="F85" s="87"/>
      <c r="I85" s="87"/>
    </row>
    <row r="86" spans="6:9">
      <c r="F86" s="87"/>
      <c r="I86" s="87"/>
    </row>
    <row r="87" spans="6:9">
      <c r="F87" s="87"/>
      <c r="I87" s="87"/>
    </row>
    <row r="88" spans="6:9">
      <c r="F88" s="87"/>
      <c r="I88" s="87"/>
    </row>
    <row r="89" spans="6:9">
      <c r="F89" s="87"/>
      <c r="I89" s="87"/>
    </row>
    <row r="90" spans="6:9">
      <c r="F90" s="87"/>
      <c r="I90" s="87"/>
    </row>
    <row r="91" spans="6:9">
      <c r="F91" s="87"/>
      <c r="I91" s="87"/>
    </row>
    <row r="92" spans="6:9">
      <c r="F92" s="87"/>
      <c r="I92" s="87"/>
    </row>
    <row r="93" spans="6:9">
      <c r="F93" s="87"/>
      <c r="I93" s="87"/>
    </row>
    <row r="94" spans="6:9">
      <c r="F94" s="87"/>
      <c r="I94" s="87"/>
    </row>
    <row r="95" spans="6:9">
      <c r="F95" s="87"/>
      <c r="I95" s="87"/>
    </row>
    <row r="96" spans="6:9">
      <c r="F96" s="87"/>
      <c r="I96" s="87"/>
    </row>
    <row r="97" spans="6:9">
      <c r="F97" s="87"/>
      <c r="I97" s="87"/>
    </row>
    <row r="98" spans="6:9">
      <c r="F98" s="87"/>
      <c r="I98" s="87"/>
    </row>
    <row r="99" spans="6:9">
      <c r="F99" s="87"/>
      <c r="I99" s="87"/>
    </row>
    <row r="100" spans="6:9">
      <c r="F100" s="87"/>
      <c r="I100" s="87"/>
    </row>
    <row r="101" spans="6:9">
      <c r="F101" s="87"/>
      <c r="I101" s="87"/>
    </row>
    <row r="102" spans="6:9">
      <c r="F102" s="87"/>
      <c r="I102" s="87"/>
    </row>
    <row r="103" spans="6:9">
      <c r="F103" s="87"/>
      <c r="I103" s="87"/>
    </row>
    <row r="104" spans="6:9">
      <c r="F104" s="87"/>
      <c r="I104" s="87"/>
    </row>
    <row r="105" spans="6:9">
      <c r="F105" s="87"/>
      <c r="I105" s="87"/>
    </row>
    <row r="106" spans="6:9">
      <c r="F106" s="87"/>
      <c r="I106" s="87"/>
    </row>
    <row r="107" spans="6:9">
      <c r="F107" s="87"/>
      <c r="I107" s="87"/>
    </row>
    <row r="108" spans="6:9">
      <c r="F108" s="87"/>
      <c r="I108" s="87"/>
    </row>
    <row r="109" spans="6:9">
      <c r="F109" s="87"/>
      <c r="I109" s="87"/>
    </row>
    <row r="110" spans="6:9">
      <c r="F110" s="87"/>
      <c r="I110" s="87"/>
    </row>
    <row r="111" spans="6:9">
      <c r="F111" s="87"/>
      <c r="I111" s="87"/>
    </row>
    <row r="112" spans="6:9">
      <c r="F112" s="87"/>
      <c r="I112" s="87"/>
    </row>
    <row r="113" spans="6:9">
      <c r="F113" s="87"/>
      <c r="I113" s="87"/>
    </row>
    <row r="114" spans="6:9">
      <c r="F114" s="87"/>
      <c r="I114" s="87"/>
    </row>
    <row r="115" spans="6:9">
      <c r="F115" s="87"/>
      <c r="I115" s="87"/>
    </row>
    <row r="116" spans="6:9">
      <c r="F116" s="87"/>
      <c r="I116" s="87"/>
    </row>
    <row r="117" spans="6:9">
      <c r="F117" s="87"/>
      <c r="I117" s="87"/>
    </row>
    <row r="118" spans="6:9">
      <c r="F118" s="87"/>
      <c r="I118" s="87"/>
    </row>
    <row r="119" spans="6:9">
      <c r="F119" s="87"/>
      <c r="I119" s="87"/>
    </row>
    <row r="120" spans="6:9">
      <c r="F120" s="87"/>
      <c r="I120" s="87"/>
    </row>
    <row r="121" spans="6:9">
      <c r="F121" s="87"/>
      <c r="I121" s="87"/>
    </row>
    <row r="122" spans="6:9">
      <c r="F122" s="87"/>
      <c r="I122" s="87"/>
    </row>
    <row r="123" spans="6:9">
      <c r="F123" s="87"/>
      <c r="I123" s="87"/>
    </row>
    <row r="124" spans="6:9">
      <c r="F124" s="87"/>
      <c r="I124" s="87"/>
    </row>
    <row r="125" spans="6:9">
      <c r="F125" s="87"/>
      <c r="I125" s="87"/>
    </row>
    <row r="126" spans="6:9">
      <c r="F126" s="87"/>
      <c r="I126" s="87"/>
    </row>
    <row r="127" spans="6:9">
      <c r="F127" s="87"/>
      <c r="I127" s="87"/>
    </row>
    <row r="128" spans="6:9">
      <c r="F128" s="87"/>
      <c r="I128" s="87"/>
    </row>
    <row r="129" spans="6:9">
      <c r="F129" s="87"/>
      <c r="I129" s="87"/>
    </row>
    <row r="130" spans="6:9">
      <c r="F130" s="87"/>
      <c r="I130" s="87"/>
    </row>
    <row r="131" spans="6:9">
      <c r="F131" s="87"/>
      <c r="I131" s="87"/>
    </row>
    <row r="132" spans="6:9">
      <c r="F132" s="87"/>
      <c r="I132" s="87"/>
    </row>
    <row r="133" spans="6:9">
      <c r="F133" s="87"/>
      <c r="I133" s="87"/>
    </row>
    <row r="134" spans="6:9">
      <c r="F134" s="87"/>
      <c r="I134" s="87"/>
    </row>
    <row r="135" spans="6:9">
      <c r="F135" s="87"/>
      <c r="I135" s="87"/>
    </row>
    <row r="136" spans="6:9">
      <c r="F136" s="87"/>
      <c r="I136" s="87"/>
    </row>
    <row r="137" spans="6:9">
      <c r="F137" s="87"/>
      <c r="I137" s="87"/>
    </row>
    <row r="138" spans="6:9">
      <c r="F138" s="87"/>
      <c r="I138" s="87"/>
    </row>
    <row r="139" spans="6:9">
      <c r="F139" s="87"/>
      <c r="I139" s="87"/>
    </row>
    <row r="140" spans="6:9">
      <c r="F140" s="87"/>
      <c r="I140" s="87"/>
    </row>
    <row r="141" spans="6:9">
      <c r="F141" s="87"/>
      <c r="I141" s="87"/>
    </row>
    <row r="142" spans="6:9">
      <c r="F142" s="87"/>
      <c r="I142" s="87"/>
    </row>
    <row r="143" spans="6:9">
      <c r="F143" s="87"/>
      <c r="I143" s="87"/>
    </row>
    <row r="144" spans="6:9">
      <c r="F144" s="87"/>
      <c r="I144" s="87"/>
    </row>
    <row r="145" spans="6:9">
      <c r="F145" s="87"/>
      <c r="I145" s="87"/>
    </row>
    <row r="146" spans="6:9">
      <c r="F146" s="87"/>
      <c r="I146" s="87"/>
    </row>
    <row r="147" spans="6:9">
      <c r="F147" s="87"/>
      <c r="I147" s="87"/>
    </row>
    <row r="148" spans="6:9">
      <c r="F148" s="87"/>
      <c r="I148" s="87"/>
    </row>
    <row r="149" spans="6:9">
      <c r="F149" s="87"/>
      <c r="I149" s="87"/>
    </row>
    <row r="150" spans="6:9">
      <c r="F150" s="87"/>
      <c r="I150" s="87"/>
    </row>
    <row r="151" spans="6:9">
      <c r="F151" s="87"/>
      <c r="I151" s="87"/>
    </row>
    <row r="152" spans="6:9">
      <c r="F152" s="87"/>
      <c r="I152" s="87"/>
    </row>
    <row r="153" spans="6:9">
      <c r="F153" s="87"/>
      <c r="I153" s="87"/>
    </row>
    <row r="154" spans="6:9">
      <c r="F154" s="87"/>
      <c r="I154" s="87"/>
    </row>
  </sheetData>
  <sheetProtection password="C7DC" sheet="1" objects="1" scenarios="1"/>
  <mergeCells count="2">
    <mergeCell ref="B1:E1"/>
    <mergeCell ref="A2:C2"/>
  </mergeCells>
  <phoneticPr fontId="89"/>
  <conditionalFormatting sqref="D15:D34">
    <cfRule type="cellIs" dxfId="2" priority="1" stopIfTrue="1" operator="equal">
      <formula>"日"</formula>
    </cfRule>
  </conditionalFormatting>
  <conditionalFormatting sqref="D4:D14">
    <cfRule type="cellIs" dxfId="1" priority="2" stopIfTrue="1" operator="equal">
      <formula>"日"</formula>
    </cfRule>
    <cfRule type="cellIs" dxfId="0" priority="3" stopIfTrue="1" operator="equal">
      <formula>"土"</formula>
    </cfRule>
  </conditionalFormatting>
  <hyperlinks>
    <hyperlink ref="N2" location="説明書!A1" display="     説明ほか"/>
    <hyperlink ref="N3" location="Start初期記入!A1" display="  Start"/>
    <hyperlink ref="N4" location="集計元帳!A1" display="    集計元帳"/>
  </hyperlinks>
  <pageMargins left="0.78680555555555554" right="0.78680555555555554" top="0.98333333333333328" bottom="0.98333333333333328" header="0.51180555555555551" footer="0.51180555555555551"/>
  <pageSetup paperSize="0" scale="0" firstPageNumber="4294963191" orientation="portrait" usePrinterDefaults="0" horizontalDpi="0" verticalDpi="0" copies="0"/>
  <headerFooter alignWithMargin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I33" sqref="I33"/>
    </sheetView>
  </sheetViews>
  <sheetFormatPr defaultColWidth="9" defaultRowHeight="13.5"/>
  <sheetData/>
  <phoneticPr fontId="89"/>
  <pageMargins left="0.69930555555555551" right="0.69930555555555551" top="0.75" bottom="0.75" header="0.3" footer="0.3"/>
  <pageSetup paperSize="0" scale="0" firstPageNumber="4294963191" orientation="portrait" usePrinterDefaults="0" horizontalDpi="0" verticalDpi="0" copies="0"/>
  <headerFooter alignWithMargins="0"/>
</worksheet>
</file>

<file path=docProps/app.xml><?xml version="1.0" encoding="utf-8"?>
<Properties xmlns="http://schemas.openxmlformats.org/officeDocument/2006/extended-properties" xmlns:vt="http://schemas.openxmlformats.org/officeDocument/2006/docPropsVTypes">
  <Template/>
  <Pages>0</Pages>
  <Words>0</Words>
  <Characters>0</Characters>
  <Application>Microsoft Excel</Application>
  <DocSecurity>0</DocSecurity>
  <PresentationFormat/>
  <Lines>0</Lines>
  <Paragraphs>0</Paragraphs>
  <Slides>0</Slides>
  <Notes>0</Notes>
  <HiddenSlides>0</HiddenSlides>
  <MMClips>0</MMClips>
  <ScaleCrop>false</ScaleCrop>
  <HeadingPairs>
    <vt:vector size="2" baseType="variant">
      <vt:variant>
        <vt:lpstr>ワークシート</vt:lpstr>
      </vt:variant>
      <vt:variant>
        <vt:i4>9</vt:i4>
      </vt:variant>
    </vt:vector>
  </HeadingPairs>
  <TitlesOfParts>
    <vt:vector size="9" baseType="lpstr">
      <vt:lpstr>説明書</vt:lpstr>
      <vt:lpstr>賞与</vt:lpstr>
      <vt:lpstr>社員明細書</vt:lpstr>
      <vt:lpstr>時給明細書</vt:lpstr>
      <vt:lpstr>Start初期記入</vt:lpstr>
      <vt:lpstr>集計元帳</vt:lpstr>
      <vt:lpstr>岡本</vt:lpstr>
      <vt:lpstr>時給社員B</vt:lpstr>
      <vt:lpstr>Sheet1</vt:lpstr>
    </vt:vector>
  </TitlesOfParts>
  <Manager/>
  <Company>sofnetjapan</Company>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Hirano Kouji</dc:creator>
  <cp:keywords/>
  <dc:description/>
  <cp:lastModifiedBy> kooji hirano</cp:lastModifiedBy>
  <cp:revision/>
  <cp:lastPrinted>2007-02-01T02:30:03Z</cp:lastPrinted>
  <dcterms:created xsi:type="dcterms:W3CDTF">2003-02-21T06:53:29Z</dcterms:created>
  <dcterms:modified xsi:type="dcterms:W3CDTF">2013-12-06T05:16:19Z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1041-8.1.0.3185</vt:lpwstr>
  </property>
</Properties>
</file>